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activeTab="4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  <sheet name="Sheet1" sheetId="10" r:id="rId10"/>
  </sheets>
  <definedNames>
    <definedName name="_xlnm.Print_Area" localSheetId="2">'BRPL'!$A$1:$S$195</definedName>
    <definedName name="_xlnm.Print_Area" localSheetId="1">'BYPL'!$A$1:$Q$172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'NDPL'!$A$1:$Q$166</definedName>
    <definedName name="_xlnm.Print_Area" localSheetId="8">'PRAGATI'!$A$1:$Q$25</definedName>
    <definedName name="_xlnm.Print_Area" localSheetId="5">'ROHTAK ROAD'!$A$1:$Q$47</definedName>
  </definedNames>
  <calcPr fullCalcOnLoad="1"/>
</workbook>
</file>

<file path=xl/sharedStrings.xml><?xml version="1.0" encoding="utf-8"?>
<sst xmlns="http://schemas.openxmlformats.org/spreadsheetml/2006/main" count="1644" uniqueCount="471">
  <si>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</si>
  <si>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</si>
  <si>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</si>
  <si>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</si>
  <si>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</si>
  <si>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</si>
  <si>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</si>
  <si>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</si>
  <si>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</si>
  <si>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</si>
  <si>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</si>
  <si>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</si>
  <si>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</si>
  <si>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</si>
  <si>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</si>
  <si>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</si>
  <si>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</si>
  <si>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</si>
  <si>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</si>
  <si>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</si>
  <si>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</si>
  <si>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</si>
  <si>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</si>
  <si>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</si>
  <si>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</si>
  <si>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</si>
  <si>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</si>
  <si>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</si>
  <si>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</si>
  <si>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</si>
  <si>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</si>
  <si>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</si>
  <si>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</si>
  <si>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</si>
  <si>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</si>
  <si>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</si>
  <si>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</si>
  <si>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</si>
  <si>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</si>
  <si>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</si>
  <si>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</si>
  <si>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</si>
  <si>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</si>
  <si>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</si>
  <si>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</si>
  <si>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</si>
  <si>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</si>
  <si>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</si>
  <si>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</si>
  <si>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</si>
  <si>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</si>
  <si>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</si>
  <si>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</si>
  <si>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</si>
  <si>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</si>
  <si>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</si>
  <si>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</si>
  <si>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</si>
  <si>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</si>
  <si>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</si>
  <si>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</si>
  <si>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</si>
  <si>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</si>
  <si>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</si>
  <si>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</si>
  <si>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</si>
  <si>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</si>
  <si>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</si>
  <si>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</si>
  <si>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</si>
  <si>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</si>
  <si>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</si>
  <si>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</si>
  <si>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</si>
  <si>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</si>
  <si>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</si>
  <si>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</si>
  <si>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</si>
  <si>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</si>
  <si>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</si>
  <si>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</si>
  <si>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</si>
  <si>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</si>
  <si>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</si>
  <si>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</si>
  <si>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</si>
  <si>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</si>
  <si>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</si>
  <si>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</si>
  <si>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</si>
  <si>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</si>
  <si>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</si>
  <si>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</si>
  <si>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</si>
  <si>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</si>
  <si>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</si>
  <si>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</si>
  <si>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</si>
  <si>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</si>
  <si>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</si>
  <si>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</si>
  <si>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</si>
  <si>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</si>
  <si>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</si>
  <si>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</si>
  <si>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</si>
  <si>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</si>
  <si>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</si>
  <si>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</si>
  <si>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</si>
  <si>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</si>
  <si>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</si>
  <si>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</si>
  <si>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</si>
  <si>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</si>
  <si>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</si>
  <si>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</si>
  <si>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</si>
  <si>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</si>
  <si>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</si>
  <si>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</si>
  <si>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</si>
  <si>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</si>
  <si>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</si>
  <si>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</si>
  <si>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</si>
  <si>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</si>
  <si>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</si>
  <si>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</si>
  <si>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</si>
  <si>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</si>
  <si>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</si>
  <si>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</si>
  <si>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</si>
  <si>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</si>
  <si>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</si>
  <si>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</si>
  <si>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</si>
  <si>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</si>
  <si>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</si>
  <si>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</si>
  <si>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</si>
  <si>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</si>
  <si>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</si>
  <si>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</si>
  <si>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</si>
  <si>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</si>
  <si>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</si>
  <si>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</si>
  <si>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</si>
  <si>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</si>
  <si>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</si>
  <si>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</si>
  <si>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</si>
  <si>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</si>
  <si>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</si>
  <si>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</si>
  <si>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</si>
  <si>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</si>
  <si>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</si>
  <si>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</si>
  <si>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</si>
  <si>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</si>
  <si>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</si>
  <si>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</si>
  <si>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</si>
  <si>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</si>
  <si>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</si>
  <si>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</si>
  <si>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</si>
  <si>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</si>
  <si>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</si>
  <si>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</si>
  <si>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</si>
  <si>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</si>
  <si>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</si>
  <si>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</si>
  <si>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</si>
  <si>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</si>
  <si>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</si>
  <si>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</si>
  <si>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</si>
  <si>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</si>
  <si>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</si>
  <si>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</si>
  <si>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</si>
  <si>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</si>
  <si>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</si>
  <si>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</si>
  <si>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</si>
  <si>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</si>
  <si>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</si>
  <si>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</si>
  <si>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</si>
  <si>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</si>
  <si>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</si>
  <si>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</si>
  <si>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</si>
  <si>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</si>
  <si>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</si>
  <si>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</si>
  <si>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</si>
  <si>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</si>
  <si>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</si>
  <si>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</si>
  <si>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</si>
  <si>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</si>
  <si>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</si>
  <si>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</si>
  <si>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</si>
  <si>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</si>
  <si>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</si>
  <si>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</si>
  <si>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</si>
  <si>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</si>
  <si>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</si>
  <si>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</si>
  <si>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</si>
  <si>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</si>
  <si>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</si>
  <si>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</si>
  <si>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</si>
  <si>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</si>
  <si>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</si>
  <si>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</si>
  <si>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</si>
  <si>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</si>
  <si>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</si>
  <si>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</si>
  <si>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</si>
  <si>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</si>
  <si>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</si>
  <si>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</si>
  <si>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</si>
  <si>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</si>
  <si>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</si>
  <si>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</si>
  <si>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</si>
  <si>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</si>
  <si>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</si>
  <si>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</si>
  <si>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</si>
  <si>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</si>
  <si>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</si>
  <si>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</si>
  <si>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</si>
  <si>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</si>
  <si>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</si>
  <si>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</si>
  <si>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</si>
  <si>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</si>
  <si>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</si>
  <si>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</si>
  <si>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</si>
  <si>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</si>
  <si>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</si>
  <si>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</si>
  <si>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</si>
  <si>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</si>
  <si>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</si>
  <si>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</si>
  <si>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</si>
  <si>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</si>
  <si>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</si>
  <si>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</si>
  <si>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</si>
  <si>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</si>
  <si>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</si>
  <si>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</si>
  <si>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</si>
  <si>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</si>
  <si>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</si>
  <si>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</si>
  <si>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</si>
  <si>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</si>
  <si>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</si>
  <si>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</si>
  <si>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</si>
  <si>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</si>
  <si>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</si>
  <si>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</si>
  <si>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</si>
  <si>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</si>
  <si>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</si>
  <si>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</si>
  <si>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</si>
  <si>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</si>
  <si>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</si>
  <si>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</si>
  <si>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</si>
  <si>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</si>
  <si>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</si>
  <si>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</si>
  <si>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</si>
  <si>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</si>
  <si>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</si>
  <si>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</si>
  <si>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</si>
  <si>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</si>
  <si>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</si>
  <si>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</si>
  <si>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</si>
  <si>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</si>
  <si>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</si>
  <si>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</si>
  <si>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</si>
  <si>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</si>
  <si>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</si>
  <si>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</si>
  <si>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</si>
  <si>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</si>
  <si>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</si>
  <si>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</si>
  <si>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</si>
  <si>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</si>
  <si>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</si>
  <si>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</si>
  <si>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</si>
  <si>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</si>
  <si>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</si>
  <si>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</si>
  <si>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</si>
  <si>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</si>
  <si>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</si>
  <si>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</si>
  <si>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</si>
  <si>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</si>
  <si>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</si>
  <si>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</si>
  <si>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</si>
  <si>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</si>
  <si>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</si>
  <si>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</si>
  <si>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</si>
  <si>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</si>
  <si>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</si>
  <si>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</si>
  <si>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</si>
  <si>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</si>
  <si>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</si>
  <si>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</si>
  <si>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</si>
  <si>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</si>
  <si>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</si>
  <si>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</si>
  <si>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</si>
  <si>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</si>
  <si>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</si>
  <si>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</si>
  <si>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</si>
  <si>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</si>
  <si>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</si>
  <si>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</si>
  <si>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</si>
  <si>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</si>
  <si>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</si>
  <si>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</si>
  <si>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</si>
  <si>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</si>
  <si>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</si>
  <si>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</si>
  <si>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</si>
  <si>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</si>
  <si>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</si>
  <si>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</si>
  <si>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</si>
  <si>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</si>
  <si>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</si>
  <si>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</si>
  <si>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</si>
  <si>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</si>
  <si>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</si>
  <si>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</si>
  <si>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</si>
  <si>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</si>
  <si>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</si>
  <si>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</si>
  <si>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</si>
  <si>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</si>
  <si>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</si>
  <si>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</si>
  <si>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</si>
  <si>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</si>
  <si>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</si>
  <si>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</si>
  <si>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</si>
  <si>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</si>
  <si>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</si>
  <si>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</si>
  <si>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</si>
  <si>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</si>
  <si>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</si>
  <si>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</si>
  <si>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</si>
  <si>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</si>
  <si>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</si>
  <si>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</si>
  <si>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</si>
  <si>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</si>
  <si>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</si>
  <si>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</si>
  <si>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</si>
  <si>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</si>
  <si>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</si>
  <si>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</si>
  <si>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</si>
  <si>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</si>
  <si>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</si>
  <si>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</si>
  <si>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</si>
  <si>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</si>
  <si>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</si>
  <si>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</si>
  <si>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</si>
  <si>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</si>
  <si>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</si>
  <si>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</si>
  <si>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</si>
  <si>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</si>
  <si>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</si>
  <si>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</si>
  <si>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</si>
  <si>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</si>
  <si>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</si>
  <si>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</si>
  <si>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</si>
  <si>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PEERGARHI - 1 (L-9)</t>
  </si>
  <si>
    <t>PEERGARHI - 2(L-10)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</si>
  <si>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</si>
  <si>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</si>
  <si>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</si>
  <si>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</si>
  <si>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</si>
  <si>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</si>
  <si>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</si>
  <si>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</si>
  <si>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</si>
  <si>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</si>
  <si>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</si>
  <si>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</si>
  <si>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</si>
  <si>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w.e.f 24/05/2016</t>
  </si>
  <si>
    <t>FINAL READING 01/07/2016</t>
  </si>
  <si>
    <t>INTIAL READING 01/06/2016</t>
  </si>
  <si>
    <t>JUNE-2016</t>
  </si>
  <si>
    <t xml:space="preserve">                           PERIOD 1st June-2016 TO 1st July-2016</t>
  </si>
  <si>
    <t>wef 23/6/2016</t>
  </si>
  <si>
    <t>wef 28/6/16</t>
  </si>
  <si>
    <t>wef 30/6/2016</t>
  </si>
  <si>
    <t>wef 1/6/2016</t>
  </si>
  <si>
    <t>33KV Bhikaji Cama Place</t>
  </si>
  <si>
    <t>wef 8/6/16</t>
  </si>
  <si>
    <t>Trauma Centre</t>
  </si>
  <si>
    <t>33kV Bhikaji Cama Place</t>
  </si>
  <si>
    <t>33KV IIT Circuit</t>
  </si>
  <si>
    <t>wef 10/6/16</t>
  </si>
  <si>
    <t>wef 14/6/16</t>
  </si>
  <si>
    <t>Data till 29/06</t>
  </si>
  <si>
    <t>Check Meter Data</t>
  </si>
  <si>
    <t>Reading upto 13/6/16</t>
  </si>
  <si>
    <t>wef  20/6/16</t>
  </si>
  <si>
    <t>Reading 13/6/16</t>
  </si>
  <si>
    <t>wef 20/6/16</t>
  </si>
  <si>
    <t>Check Meter</t>
  </si>
  <si>
    <t>Check  Meter</t>
  </si>
  <si>
    <t>Check Meter Data till 19/06</t>
  </si>
  <si>
    <t xml:space="preserve">Assessment </t>
  </si>
  <si>
    <t>33KV MayaPuri-1</t>
  </si>
  <si>
    <t>33KV MayaPuri-2</t>
  </si>
  <si>
    <t>Note :Sharing taken from wk-14 abt bill 2016-17</t>
  </si>
  <si>
    <t>reading upto 14/06</t>
  </si>
</sst>
</file>

<file path=xl/styles.xml><?xml version="1.0" encoding="utf-8"?>
<styleSheet xmlns="http://schemas.openxmlformats.org/spreadsheetml/2006/main">
  <numFmts count="30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s.&quot;\ #,##0_);\(&quot;Rs.&quot;\ #,##0\)"/>
    <numFmt numFmtId="171" formatCode="&quot;Rs.&quot;\ #,##0_);[Red]\(&quot;Rs.&quot;\ #,##0\)"/>
    <numFmt numFmtId="172" formatCode="&quot;Rs.&quot;\ #,##0.00_);\(&quot;Rs.&quot;\ #,##0.00\)"/>
    <numFmt numFmtId="173" formatCode="&quot;Rs.&quot;\ #,##0.00_);[Red]\(&quot;Rs.&quot;\ #,##0.00\)"/>
    <numFmt numFmtId="174" formatCode="_(&quot;Rs.&quot;\ * #,##0_);_(&quot;Rs.&quot;\ * \(#,##0\);_(&quot;Rs.&quot;\ * &quot;-&quot;_);_(@_)"/>
    <numFmt numFmtId="175" formatCode="_(&quot;Rs.&quot;\ * #,##0.00_);_(&quot;Rs.&quot;\ * \(#,##0.00\);_(&quot;Rs.&quot;\ * &quot;-&quot;??_);_(@_)"/>
    <numFmt numFmtId="176" formatCode="0.0000"/>
    <numFmt numFmtId="177" formatCode="0.000"/>
    <numFmt numFmtId="178" formatCode="0.0"/>
    <numFmt numFmtId="179" formatCode="0.00000"/>
    <numFmt numFmtId="180" formatCode="0.0000000"/>
    <numFmt numFmtId="181" formatCode="0.000000"/>
    <numFmt numFmtId="182" formatCode="0_);\(0\)"/>
    <numFmt numFmtId="183" formatCode="[$-409]h:mm:ss\ AM/PM"/>
    <numFmt numFmtId="184" formatCode="[$-409]dddd\,\ mmmm\ dd\,\ yyyy"/>
    <numFmt numFmtId="185" formatCode="0.000_);\(0.000\)"/>
  </numFmts>
  <fonts count="89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5" borderId="0" applyNumberFormat="0" applyBorder="0" applyAlignment="0" applyProtection="0"/>
    <xf numFmtId="0" fontId="72" fillId="8" borderId="0" applyNumberFormat="0" applyBorder="0" applyAlignment="0" applyProtection="0"/>
    <xf numFmtId="0" fontId="72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9" borderId="0" applyNumberFormat="0" applyBorder="0" applyAlignment="0" applyProtection="0"/>
    <xf numFmtId="0" fontId="74" fillId="3" borderId="0" applyNumberFormat="0" applyBorder="0" applyAlignment="0" applyProtection="0"/>
    <xf numFmtId="0" fontId="75" fillId="20" borderId="1" applyNumberFormat="0" applyAlignment="0" applyProtection="0"/>
    <xf numFmtId="0" fontId="7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8" fillId="4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2" fillId="7" borderId="1" applyNumberFormat="0" applyAlignment="0" applyProtection="0"/>
    <xf numFmtId="0" fontId="83" fillId="0" borderId="6" applyNumberFormat="0" applyFill="0" applyAlignment="0" applyProtection="0"/>
    <xf numFmtId="0" fontId="84" fillId="22" borderId="0" applyNumberFormat="0" applyBorder="0" applyAlignment="0" applyProtection="0"/>
    <xf numFmtId="0" fontId="0" fillId="23" borderId="7" applyNumberFormat="0" applyFont="0" applyAlignment="0" applyProtection="0"/>
    <xf numFmtId="0" fontId="85" fillId="20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80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176" fontId="4" fillId="0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6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6" fontId="2" fillId="0" borderId="0" xfId="0" applyNumberFormat="1" applyFont="1" applyFill="1" applyAlignment="1">
      <alignment horizont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6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2" fontId="4" fillId="0" borderId="15" xfId="0" applyNumberFormat="1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left"/>
    </xf>
    <xf numFmtId="176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77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6" fontId="7" fillId="0" borderId="21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76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76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76" fontId="2" fillId="0" borderId="26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6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6" fontId="28" fillId="0" borderId="0" xfId="0" applyNumberFormat="1" applyFont="1" applyBorder="1" applyAlignment="1">
      <alignment/>
    </xf>
    <xf numFmtId="176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6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6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6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8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76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6" fontId="21" fillId="0" borderId="20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 horizontal="center"/>
    </xf>
    <xf numFmtId="176" fontId="21" fillId="0" borderId="2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6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176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76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7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176" fontId="23" fillId="0" borderId="0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6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176" fontId="50" fillId="0" borderId="0" xfId="0" applyNumberFormat="1" applyFont="1" applyAlignment="1">
      <alignment horizontal="center"/>
    </xf>
    <xf numFmtId="176" fontId="15" fillId="0" borderId="0" xfId="0" applyNumberFormat="1" applyFont="1" applyBorder="1" applyAlignment="1">
      <alignment horizontal="center"/>
    </xf>
    <xf numFmtId="176" fontId="17" fillId="0" borderId="24" xfId="0" applyNumberFormat="1" applyFont="1" applyBorder="1" applyAlignment="1">
      <alignment horizontal="center"/>
    </xf>
    <xf numFmtId="176" fontId="21" fillId="0" borderId="15" xfId="0" applyNumberFormat="1" applyFont="1" applyFill="1" applyBorder="1" applyAlignment="1">
      <alignment horizontal="center" vertical="center"/>
    </xf>
    <xf numFmtId="176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76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6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6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1" fontId="0" fillId="0" borderId="26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1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16" fillId="0" borderId="31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7" fontId="49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85" fontId="45" fillId="0" borderId="0" xfId="0" applyNumberFormat="1" applyFont="1" applyFill="1" applyBorder="1" applyAlignment="1">
      <alignment horizontal="center" vertical="center"/>
    </xf>
    <xf numFmtId="177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9" fillId="0" borderId="31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wrapText="1"/>
    </xf>
    <xf numFmtId="0" fontId="0" fillId="24" borderId="0" xfId="0" applyFill="1" applyAlignment="1">
      <alignment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9" fillId="0" borderId="26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2" fontId="69" fillId="0" borderId="0" xfId="0" applyNumberFormat="1" applyFont="1" applyFill="1" applyAlignment="1">
      <alignment horizontal="center"/>
    </xf>
    <xf numFmtId="1" fontId="19" fillId="0" borderId="15" xfId="0" applyNumberFormat="1" applyFont="1" applyFill="1" applyBorder="1" applyAlignment="1">
      <alignment horizontal="left"/>
    </xf>
    <xf numFmtId="1" fontId="0" fillId="0" borderId="15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wrapText="1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24" fillId="0" borderId="31" xfId="0" applyFont="1" applyFill="1" applyBorder="1" applyAlignment="1">
      <alignment wrapText="1"/>
    </xf>
    <xf numFmtId="0" fontId="0" fillId="0" borderId="31" xfId="0" applyFont="1" applyFill="1" applyBorder="1" applyAlignment="1">
      <alignment shrinkToFit="1"/>
    </xf>
    <xf numFmtId="0" fontId="13" fillId="0" borderId="31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/>
    </xf>
    <xf numFmtId="0" fontId="0" fillId="0" borderId="31" xfId="0" applyFill="1" applyBorder="1" applyAlignment="1">
      <alignment wrapText="1"/>
    </xf>
    <xf numFmtId="0" fontId="16" fillId="0" borderId="31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wrapText="1"/>
    </xf>
    <xf numFmtId="0" fontId="16" fillId="0" borderId="31" xfId="0" applyFont="1" applyFill="1" applyBorder="1" applyAlignment="1">
      <alignment/>
    </xf>
    <xf numFmtId="0" fontId="0" fillId="0" borderId="31" xfId="0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19" fillId="0" borderId="31" xfId="0" applyFont="1" applyFill="1" applyBorder="1" applyAlignment="1">
      <alignment shrinkToFit="1"/>
    </xf>
    <xf numFmtId="2" fontId="49" fillId="0" borderId="0" xfId="0" applyNumberFormat="1" applyFont="1" applyFill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" fontId="13" fillId="0" borderId="26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left"/>
    </xf>
    <xf numFmtId="178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19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3" fillId="0" borderId="31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 horizontal="center" vertical="center"/>
    </xf>
    <xf numFmtId="178" fontId="45" fillId="0" borderId="2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right" vertical="top"/>
    </xf>
    <xf numFmtId="49" fontId="19" fillId="0" borderId="31" xfId="0" applyNumberFormat="1" applyFont="1" applyFill="1" applyBorder="1" applyAlignment="1">
      <alignment horizontal="right" vertical="top"/>
    </xf>
    <xf numFmtId="49" fontId="4" fillId="0" borderId="31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2" fontId="49" fillId="0" borderId="0" xfId="0" applyNumberFormat="1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19" fillId="0" borderId="31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20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2" fontId="20" fillId="0" borderId="20" xfId="0" applyNumberFormat="1" applyFont="1" applyFill="1" applyBorder="1" applyAlignment="1">
      <alignment horizontal="center"/>
    </xf>
    <xf numFmtId="49" fontId="49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3" xfId="0" applyFill="1" applyBorder="1" applyAlignment="1">
      <alignment/>
    </xf>
    <xf numFmtId="0" fontId="31" fillId="0" borderId="27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4" fillId="0" borderId="28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76" fontId="35" fillId="0" borderId="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8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176" fontId="9" fillId="0" borderId="0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76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3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1" fontId="49" fillId="0" borderId="0" xfId="0" applyNumberFormat="1" applyFont="1" applyFill="1" applyBorder="1" applyAlignment="1">
      <alignment horizontal="left"/>
    </xf>
    <xf numFmtId="0" fontId="19" fillId="0" borderId="14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0" fillId="0" borderId="26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8" xfId="0" applyFont="1" applyFill="1" applyBorder="1" applyAlignment="1">
      <alignment/>
    </xf>
    <xf numFmtId="0" fontId="59" fillId="0" borderId="28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76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 wrapText="1"/>
    </xf>
    <xf numFmtId="177" fontId="21" fillId="0" borderId="0" xfId="0" applyNumberFormat="1" applyFont="1" applyFill="1" applyAlignment="1">
      <alignment horizontal="center" vertical="center"/>
    </xf>
    <xf numFmtId="177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6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77" fontId="21" fillId="0" borderId="0" xfId="0" applyNumberFormat="1" applyFont="1" applyFill="1" applyBorder="1" applyAlignment="1">
      <alignment vertical="center"/>
    </xf>
    <xf numFmtId="177" fontId="45" fillId="0" borderId="0" xfId="0" applyNumberFormat="1" applyFont="1" applyFill="1" applyBorder="1" applyAlignment="1">
      <alignment vertical="center"/>
    </xf>
    <xf numFmtId="176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76" fontId="41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185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77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185" fontId="0" fillId="0" borderId="0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185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77" fontId="21" fillId="0" borderId="20" xfId="0" applyNumberFormat="1" applyFont="1" applyFill="1" applyBorder="1" applyAlignment="1">
      <alignment horizontal="center" vertical="center"/>
    </xf>
    <xf numFmtId="185" fontId="15" fillId="0" borderId="0" xfId="0" applyNumberFormat="1" applyFont="1" applyFill="1" applyBorder="1" applyAlignment="1">
      <alignment horizontal="center" vertical="center"/>
    </xf>
    <xf numFmtId="177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1" fontId="45" fillId="0" borderId="0" xfId="0" applyNumberFormat="1" applyFont="1" applyFill="1" applyAlignment="1">
      <alignment horizontal="left"/>
    </xf>
    <xf numFmtId="185" fontId="21" fillId="0" borderId="0" xfId="0" applyNumberFormat="1" applyFont="1" applyFill="1" applyBorder="1" applyAlignment="1">
      <alignment horizontal="center" vertical="center"/>
    </xf>
    <xf numFmtId="177" fontId="2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185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7" fontId="0" fillId="0" borderId="26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85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77" fontId="21" fillId="0" borderId="0" xfId="0" applyNumberFormat="1" applyFont="1" applyFill="1" applyBorder="1" applyAlignment="1">
      <alignment horizontal="center" vertical="center"/>
    </xf>
    <xf numFmtId="185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7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85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8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176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76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0" fontId="19" fillId="0" borderId="1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/>
    </xf>
    <xf numFmtId="2" fontId="20" fillId="0" borderId="15" xfId="0" applyNumberFormat="1" applyFont="1" applyFill="1" applyBorder="1" applyAlignment="1">
      <alignment vertical="center"/>
    </xf>
    <xf numFmtId="1" fontId="20" fillId="0" borderId="15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177" fontId="21" fillId="0" borderId="0" xfId="0" applyNumberFormat="1" applyFont="1" applyFill="1" applyBorder="1" applyAlignment="1">
      <alignment/>
    </xf>
    <xf numFmtId="2" fontId="25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1" fontId="0" fillId="0" borderId="2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177" fontId="25" fillId="0" borderId="0" xfId="0" applyNumberFormat="1" applyFont="1" applyBorder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/>
    </xf>
    <xf numFmtId="0" fontId="49" fillId="0" borderId="26" xfId="0" applyFont="1" applyFill="1" applyBorder="1" applyAlignment="1">
      <alignment horizontal="center"/>
    </xf>
    <xf numFmtId="178" fontId="19" fillId="0" borderId="0" xfId="0" applyNumberFormat="1" applyFont="1" applyFill="1" applyBorder="1" applyAlignment="1">
      <alignment horizontal="center"/>
    </xf>
    <xf numFmtId="177" fontId="20" fillId="0" borderId="0" xfId="0" applyNumberFormat="1" applyFont="1" applyFill="1" applyBorder="1" applyAlignment="1">
      <alignment horizontal="center"/>
    </xf>
    <xf numFmtId="177" fontId="20" fillId="0" borderId="0" xfId="0" applyNumberFormat="1" applyFont="1" applyFill="1" applyBorder="1" applyAlignment="1">
      <alignment horizontal="center"/>
    </xf>
    <xf numFmtId="178" fontId="20" fillId="0" borderId="0" xfId="0" applyNumberFormat="1" applyFont="1" applyFill="1" applyBorder="1" applyAlignment="1">
      <alignment horizontal="center"/>
    </xf>
    <xf numFmtId="178" fontId="20" fillId="0" borderId="0" xfId="0" applyNumberFormat="1" applyFont="1" applyFill="1" applyBorder="1" applyAlignment="1">
      <alignment horizontal="center"/>
    </xf>
    <xf numFmtId="178" fontId="49" fillId="0" borderId="0" xfId="0" applyNumberFormat="1" applyFont="1" applyFill="1" applyBorder="1" applyAlignment="1">
      <alignment horizontal="center"/>
    </xf>
    <xf numFmtId="176" fontId="49" fillId="0" borderId="0" xfId="0" applyNumberFormat="1" applyFont="1" applyFill="1" applyBorder="1" applyAlignment="1">
      <alignment horizontal="center"/>
    </xf>
    <xf numFmtId="179" fontId="19" fillId="0" borderId="0" xfId="0" applyNumberFormat="1" applyFont="1" applyFill="1" applyBorder="1" applyAlignment="1">
      <alignment horizontal="center"/>
    </xf>
    <xf numFmtId="176" fontId="19" fillId="0" borderId="0" xfId="0" applyNumberFormat="1" applyFont="1" applyFill="1" applyBorder="1" applyAlignment="1">
      <alignment horizontal="center"/>
    </xf>
    <xf numFmtId="0" fontId="70" fillId="0" borderId="0" xfId="0" applyFont="1" applyFill="1" applyAlignment="1">
      <alignment/>
    </xf>
    <xf numFmtId="0" fontId="71" fillId="0" borderId="17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71" fillId="0" borderId="15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6"/>
  <sheetViews>
    <sheetView zoomScaleSheetLayoutView="62" workbookViewId="0" topLeftCell="D127">
      <selection activeCell="Q10" sqref="Q10"/>
    </sheetView>
  </sheetViews>
  <sheetFormatPr defaultColWidth="9.140625" defaultRowHeight="12.75"/>
  <cols>
    <col min="1" max="1" width="4.00390625" style="467" customWidth="1"/>
    <col min="2" max="2" width="26.57421875" style="467" customWidth="1"/>
    <col min="3" max="3" width="12.7109375" style="467" customWidth="1"/>
    <col min="4" max="4" width="9.28125" style="467" customWidth="1"/>
    <col min="5" max="5" width="17.140625" style="467" customWidth="1"/>
    <col min="6" max="6" width="10.8515625" style="467" customWidth="1"/>
    <col min="7" max="7" width="13.8515625" style="467" customWidth="1"/>
    <col min="8" max="8" width="14.00390625" style="467" customWidth="1"/>
    <col min="9" max="9" width="8.00390625" style="467" customWidth="1"/>
    <col min="10" max="10" width="13.00390625" style="467" customWidth="1"/>
    <col min="11" max="11" width="12.421875" style="467" customWidth="1"/>
    <col min="12" max="12" width="13.57421875" style="467" customWidth="1"/>
    <col min="13" max="13" width="14.00390625" style="467" customWidth="1"/>
    <col min="14" max="14" width="8.140625" style="467" customWidth="1"/>
    <col min="15" max="15" width="12.8515625" style="467" customWidth="1"/>
    <col min="16" max="16" width="11.00390625" style="467" customWidth="1"/>
    <col min="17" max="17" width="20.8515625" style="467" customWidth="1"/>
    <col min="18" max="18" width="4.7109375" style="467" customWidth="1"/>
    <col min="19" max="16384" width="9.140625" style="467" customWidth="1"/>
  </cols>
  <sheetData>
    <row r="1" spans="1:17" ht="16.5" customHeight="1">
      <c r="A1" s="157" t="s">
        <v>238</v>
      </c>
      <c r="Q1" s="597" t="s">
        <v>444</v>
      </c>
    </row>
    <row r="2" spans="1:11" ht="12.75" customHeight="1">
      <c r="A2" s="16" t="s">
        <v>239</v>
      </c>
      <c r="K2" s="82"/>
    </row>
    <row r="3" spans="1:8" ht="13.5" customHeight="1">
      <c r="A3" s="317" t="s">
        <v>0</v>
      </c>
      <c r="H3" s="598"/>
    </row>
    <row r="4" spans="1:16" s="88" customFormat="1" ht="16.5" customHeight="1" thickBot="1">
      <c r="A4" s="317" t="s">
        <v>240</v>
      </c>
      <c r="G4" s="285"/>
      <c r="H4" s="285"/>
      <c r="I4" s="799" t="s">
        <v>398</v>
      </c>
      <c r="J4" s="285"/>
      <c r="K4" s="285"/>
      <c r="L4" s="285"/>
      <c r="M4" s="285"/>
      <c r="N4" s="799" t="s">
        <v>399</v>
      </c>
      <c r="O4" s="285"/>
      <c r="P4" s="285"/>
    </row>
    <row r="5" spans="1:17" s="601" customFormat="1" ht="43.5" customHeight="1" thickBot="1" thickTop="1">
      <c r="A5" s="599" t="s">
        <v>8</v>
      </c>
      <c r="B5" s="566" t="s">
        <v>9</v>
      </c>
      <c r="C5" s="567" t="s">
        <v>1</v>
      </c>
      <c r="D5" s="567" t="s">
        <v>2</v>
      </c>
      <c r="E5" s="567" t="s">
        <v>3</v>
      </c>
      <c r="F5" s="567" t="s">
        <v>10</v>
      </c>
      <c r="G5" s="565" t="s">
        <v>442</v>
      </c>
      <c r="H5" s="567" t="s">
        <v>443</v>
      </c>
      <c r="I5" s="567" t="s">
        <v>4</v>
      </c>
      <c r="J5" s="567" t="s">
        <v>5</v>
      </c>
      <c r="K5" s="600" t="s">
        <v>6</v>
      </c>
      <c r="L5" s="565" t="str">
        <f>G5</f>
        <v>FINAL READING 01/07/2016</v>
      </c>
      <c r="M5" s="567" t="str">
        <f>H5</f>
        <v>INTIAL READING 01/06/2016</v>
      </c>
      <c r="N5" s="567" t="s">
        <v>4</v>
      </c>
      <c r="O5" s="567" t="s">
        <v>5</v>
      </c>
      <c r="P5" s="600" t="s">
        <v>6</v>
      </c>
      <c r="Q5" s="600" t="s">
        <v>310</v>
      </c>
    </row>
    <row r="6" spans="1:12" ht="1.5" customHeight="1" hidden="1" thickTop="1">
      <c r="A6" s="7"/>
      <c r="B6" s="8"/>
      <c r="C6" s="7"/>
      <c r="D6" s="7"/>
      <c r="E6" s="7"/>
      <c r="F6" s="7"/>
      <c r="L6" s="479"/>
    </row>
    <row r="7" spans="1:17" ht="15.75" customHeight="1" thickTop="1">
      <c r="A7" s="277"/>
      <c r="B7" s="801" t="s">
        <v>14</v>
      </c>
      <c r="C7" s="336"/>
      <c r="D7" s="350"/>
      <c r="E7" s="350"/>
      <c r="F7" s="336"/>
      <c r="G7" s="342"/>
      <c r="H7" s="521"/>
      <c r="I7" s="521"/>
      <c r="J7" s="521"/>
      <c r="K7" s="131"/>
      <c r="L7" s="342"/>
      <c r="M7" s="521"/>
      <c r="N7" s="521"/>
      <c r="O7" s="521"/>
      <c r="P7" s="602"/>
      <c r="Q7" s="471"/>
    </row>
    <row r="8" spans="1:17" ht="12.75" customHeight="1">
      <c r="A8" s="277">
        <v>1</v>
      </c>
      <c r="B8" s="346" t="s">
        <v>15</v>
      </c>
      <c r="C8" s="336">
        <v>4864925</v>
      </c>
      <c r="D8" s="349" t="s">
        <v>12</v>
      </c>
      <c r="E8" s="328" t="s">
        <v>347</v>
      </c>
      <c r="F8" s="336">
        <v>-1000</v>
      </c>
      <c r="G8" s="342">
        <v>966203</v>
      </c>
      <c r="H8" s="343">
        <v>966203</v>
      </c>
      <c r="I8" s="343">
        <f>G8-H8</f>
        <v>0</v>
      </c>
      <c r="J8" s="343">
        <f>$F8*I8</f>
        <v>0</v>
      </c>
      <c r="K8" s="344">
        <f>J8/1000000</f>
        <v>0</v>
      </c>
      <c r="L8" s="342">
        <v>995443</v>
      </c>
      <c r="M8" s="343">
        <v>995443</v>
      </c>
      <c r="N8" s="343">
        <f>L8-M8</f>
        <v>0</v>
      </c>
      <c r="O8" s="343">
        <f>$F8*N8</f>
        <v>0</v>
      </c>
      <c r="P8" s="344">
        <f>O8/1000000</f>
        <v>0</v>
      </c>
      <c r="Q8" s="781"/>
    </row>
    <row r="9" spans="1:17" ht="12.75" customHeight="1">
      <c r="A9" s="277"/>
      <c r="B9" s="346"/>
      <c r="C9" s="336"/>
      <c r="D9" s="349"/>
      <c r="E9" s="328"/>
      <c r="F9" s="336"/>
      <c r="G9" s="342"/>
      <c r="H9" s="343"/>
      <c r="I9" s="343"/>
      <c r="J9" s="343"/>
      <c r="K9" s="344">
        <v>-0.34</v>
      </c>
      <c r="L9" s="342"/>
      <c r="M9" s="343"/>
      <c r="N9" s="343"/>
      <c r="O9" s="343"/>
      <c r="P9" s="344">
        <v>-0.0026</v>
      </c>
      <c r="Q9" s="781"/>
    </row>
    <row r="10" spans="1:17" ht="13.5" customHeight="1">
      <c r="A10" s="277"/>
      <c r="B10" s="346" t="s">
        <v>15</v>
      </c>
      <c r="C10" s="336">
        <v>5128429</v>
      </c>
      <c r="D10" s="349" t="s">
        <v>12</v>
      </c>
      <c r="E10" s="328" t="s">
        <v>347</v>
      </c>
      <c r="F10" s="336">
        <v>-1000</v>
      </c>
      <c r="G10" s="342">
        <v>785</v>
      </c>
      <c r="H10" s="343">
        <v>0</v>
      </c>
      <c r="I10" s="343">
        <f>G10-H10</f>
        <v>785</v>
      </c>
      <c r="J10" s="343">
        <f>$F10*I10</f>
        <v>-785000</v>
      </c>
      <c r="K10" s="344">
        <f>J10/1000000</f>
        <v>-0.785</v>
      </c>
      <c r="L10" s="342">
        <v>6</v>
      </c>
      <c r="M10" s="343">
        <v>0</v>
      </c>
      <c r="N10" s="343">
        <f>L10-M10</f>
        <v>6</v>
      </c>
      <c r="O10" s="343">
        <f>$F10*N10</f>
        <v>-6000</v>
      </c>
      <c r="P10" s="344">
        <f>O10/1000000</f>
        <v>-0.006</v>
      </c>
      <c r="Q10" s="780" t="s">
        <v>456</v>
      </c>
    </row>
    <row r="11" spans="1:17" ht="12.75" customHeight="1">
      <c r="A11" s="277">
        <v>2</v>
      </c>
      <c r="B11" s="346" t="s">
        <v>381</v>
      </c>
      <c r="C11" s="336">
        <v>4864976</v>
      </c>
      <c r="D11" s="349" t="s">
        <v>12</v>
      </c>
      <c r="E11" s="328" t="s">
        <v>347</v>
      </c>
      <c r="F11" s="336">
        <v>-1000</v>
      </c>
      <c r="G11" s="342">
        <v>8800</v>
      </c>
      <c r="H11" s="343">
        <v>8744</v>
      </c>
      <c r="I11" s="343">
        <f>G11-H11</f>
        <v>56</v>
      </c>
      <c r="J11" s="343">
        <f>$F11*I11</f>
        <v>-56000</v>
      </c>
      <c r="K11" s="344">
        <f>J11/1000000</f>
        <v>-0.056</v>
      </c>
      <c r="L11" s="342">
        <v>999116</v>
      </c>
      <c r="M11" s="343">
        <v>999678</v>
      </c>
      <c r="N11" s="343">
        <f>L11-M11</f>
        <v>-562</v>
      </c>
      <c r="O11" s="343">
        <f>$F11*N11</f>
        <v>562000</v>
      </c>
      <c r="P11" s="344">
        <f>O11/1000000</f>
        <v>0.562</v>
      </c>
      <c r="Q11" s="478"/>
    </row>
    <row r="12" spans="1:17" ht="15.75" customHeight="1">
      <c r="A12" s="277">
        <v>3</v>
      </c>
      <c r="B12" s="346" t="s">
        <v>17</v>
      </c>
      <c r="C12" s="336">
        <v>4864905</v>
      </c>
      <c r="D12" s="349" t="s">
        <v>12</v>
      </c>
      <c r="E12" s="328" t="s">
        <v>347</v>
      </c>
      <c r="F12" s="336">
        <v>-1000</v>
      </c>
      <c r="G12" s="342">
        <v>969703</v>
      </c>
      <c r="H12" s="343">
        <v>969712</v>
      </c>
      <c r="I12" s="343">
        <f>G12-H12</f>
        <v>-9</v>
      </c>
      <c r="J12" s="343">
        <f>$F12*I12</f>
        <v>9000</v>
      </c>
      <c r="K12" s="344">
        <f>J12/1000000</f>
        <v>0.009</v>
      </c>
      <c r="L12" s="342">
        <v>995764</v>
      </c>
      <c r="M12" s="343">
        <v>995875</v>
      </c>
      <c r="N12" s="343">
        <f>L12-M12</f>
        <v>-111</v>
      </c>
      <c r="O12" s="343">
        <f>$F12*N12</f>
        <v>111000</v>
      </c>
      <c r="P12" s="344">
        <f>O12/1000000</f>
        <v>0.111</v>
      </c>
      <c r="Q12" s="471"/>
    </row>
    <row r="13" spans="1:17" ht="10.5" customHeight="1">
      <c r="A13" s="277"/>
      <c r="B13" s="801" t="s">
        <v>18</v>
      </c>
      <c r="C13" s="336"/>
      <c r="D13" s="350"/>
      <c r="E13" s="350"/>
      <c r="F13" s="336"/>
      <c r="G13" s="342"/>
      <c r="H13" s="343"/>
      <c r="I13" s="343"/>
      <c r="J13" s="343"/>
      <c r="K13" s="344"/>
      <c r="L13" s="342"/>
      <c r="M13" s="343"/>
      <c r="N13" s="343"/>
      <c r="O13" s="343"/>
      <c r="P13" s="344"/>
      <c r="Q13" s="471"/>
    </row>
    <row r="14" spans="1:17" ht="15.75" customHeight="1">
      <c r="A14" s="277">
        <v>4</v>
      </c>
      <c r="B14" s="346" t="s">
        <v>15</v>
      </c>
      <c r="C14" s="336">
        <v>5295129</v>
      </c>
      <c r="D14" s="349" t="s">
        <v>12</v>
      </c>
      <c r="E14" s="328" t="s">
        <v>347</v>
      </c>
      <c r="F14" s="336">
        <v>-1000</v>
      </c>
      <c r="G14" s="342">
        <v>998991</v>
      </c>
      <c r="H14" s="343">
        <v>998991</v>
      </c>
      <c r="I14" s="343">
        <f>G14-H14</f>
        <v>0</v>
      </c>
      <c r="J14" s="343">
        <f>$F14*I14</f>
        <v>0</v>
      </c>
      <c r="K14" s="344">
        <f>J14/1000000</f>
        <v>0</v>
      </c>
      <c r="L14" s="342">
        <v>994983</v>
      </c>
      <c r="M14" s="343">
        <v>997629</v>
      </c>
      <c r="N14" s="343">
        <f>L14-M14</f>
        <v>-2646</v>
      </c>
      <c r="O14" s="343">
        <f>$F14*N14</f>
        <v>2646000</v>
      </c>
      <c r="P14" s="344">
        <f>O14/1000000</f>
        <v>2.646</v>
      </c>
      <c r="Q14" s="471"/>
    </row>
    <row r="15" spans="1:17" ht="15.75" customHeight="1">
      <c r="A15" s="277">
        <v>5</v>
      </c>
      <c r="B15" s="346" t="s">
        <v>16</v>
      </c>
      <c r="C15" s="336">
        <v>4864912</v>
      </c>
      <c r="D15" s="349" t="s">
        <v>12</v>
      </c>
      <c r="E15" s="328" t="s">
        <v>347</v>
      </c>
      <c r="F15" s="336">
        <v>-1000</v>
      </c>
      <c r="G15" s="342">
        <v>578</v>
      </c>
      <c r="H15" s="343">
        <v>577</v>
      </c>
      <c r="I15" s="343">
        <f>G15-H15</f>
        <v>1</v>
      </c>
      <c r="J15" s="343">
        <f>$F15*I15</f>
        <v>-1000</v>
      </c>
      <c r="K15" s="344">
        <f>J15/1000000</f>
        <v>-0.001</v>
      </c>
      <c r="L15" s="342">
        <v>999297</v>
      </c>
      <c r="M15" s="343">
        <v>998858</v>
      </c>
      <c r="N15" s="343">
        <f>L15-M15</f>
        <v>439</v>
      </c>
      <c r="O15" s="343">
        <f>$F15*N15</f>
        <v>-439000</v>
      </c>
      <c r="P15" s="344">
        <f>O15/1000000</f>
        <v>-0.439</v>
      </c>
      <c r="Q15" s="471"/>
    </row>
    <row r="16" spans="1:17" ht="14.25" customHeight="1">
      <c r="A16" s="277"/>
      <c r="B16" s="801" t="s">
        <v>21</v>
      </c>
      <c r="C16" s="336"/>
      <c r="D16" s="350"/>
      <c r="E16" s="328"/>
      <c r="F16" s="336"/>
      <c r="G16" s="342"/>
      <c r="H16" s="343"/>
      <c r="I16" s="343"/>
      <c r="J16" s="343"/>
      <c r="K16" s="344"/>
      <c r="L16" s="342"/>
      <c r="M16" s="343"/>
      <c r="N16" s="343"/>
      <c r="O16" s="343"/>
      <c r="P16" s="344"/>
      <c r="Q16" s="471"/>
    </row>
    <row r="17" spans="1:17" ht="14.25" customHeight="1">
      <c r="A17" s="277">
        <v>6</v>
      </c>
      <c r="B17" s="346" t="s">
        <v>15</v>
      </c>
      <c r="C17" s="336">
        <v>4864982</v>
      </c>
      <c r="D17" s="349" t="s">
        <v>12</v>
      </c>
      <c r="E17" s="328" t="s">
        <v>347</v>
      </c>
      <c r="F17" s="336">
        <v>-1000</v>
      </c>
      <c r="G17" s="342">
        <v>24026</v>
      </c>
      <c r="H17" s="343">
        <v>24016</v>
      </c>
      <c r="I17" s="343">
        <f>G17-H17</f>
        <v>10</v>
      </c>
      <c r="J17" s="343">
        <f>$F17*I17</f>
        <v>-10000</v>
      </c>
      <c r="K17" s="344">
        <f>J17/1000000</f>
        <v>-0.01</v>
      </c>
      <c r="L17" s="342">
        <v>17807</v>
      </c>
      <c r="M17" s="343">
        <v>17784</v>
      </c>
      <c r="N17" s="343">
        <f>L17-M17</f>
        <v>23</v>
      </c>
      <c r="O17" s="343">
        <f>$F17*N17</f>
        <v>-23000</v>
      </c>
      <c r="P17" s="344">
        <f>O17/1000000</f>
        <v>-0.023</v>
      </c>
      <c r="Q17" s="471"/>
    </row>
    <row r="18" spans="1:17" ht="13.5" customHeight="1">
      <c r="A18" s="277">
        <v>7</v>
      </c>
      <c r="B18" s="346" t="s">
        <v>16</v>
      </c>
      <c r="C18" s="336">
        <v>4865022</v>
      </c>
      <c r="D18" s="349" t="s">
        <v>12</v>
      </c>
      <c r="E18" s="328" t="s">
        <v>347</v>
      </c>
      <c r="F18" s="336">
        <v>-1000</v>
      </c>
      <c r="G18" s="342">
        <v>434</v>
      </c>
      <c r="H18" s="343">
        <v>425</v>
      </c>
      <c r="I18" s="343">
        <f>G18-H18</f>
        <v>9</v>
      </c>
      <c r="J18" s="343">
        <f>$F18*I18</f>
        <v>-9000</v>
      </c>
      <c r="K18" s="344">
        <f>J18/1000000</f>
        <v>-0.009</v>
      </c>
      <c r="L18" s="342">
        <v>999936</v>
      </c>
      <c r="M18" s="343">
        <v>999917</v>
      </c>
      <c r="N18" s="343">
        <f>L18-M18</f>
        <v>19</v>
      </c>
      <c r="O18" s="343">
        <f>$F18*N18</f>
        <v>-19000</v>
      </c>
      <c r="P18" s="344">
        <f>O18/1000000</f>
        <v>-0.019</v>
      </c>
      <c r="Q18" s="483"/>
    </row>
    <row r="19" spans="1:17" ht="14.25" customHeight="1">
      <c r="A19" s="277">
        <v>8</v>
      </c>
      <c r="B19" s="346" t="s">
        <v>22</v>
      </c>
      <c r="C19" s="336">
        <v>4864953</v>
      </c>
      <c r="D19" s="349" t="s">
        <v>12</v>
      </c>
      <c r="E19" s="328" t="s">
        <v>347</v>
      </c>
      <c r="F19" s="336">
        <v>-1250</v>
      </c>
      <c r="G19" s="342">
        <v>12168</v>
      </c>
      <c r="H19" s="343">
        <v>12168</v>
      </c>
      <c r="I19" s="343">
        <f>G19-H19</f>
        <v>0</v>
      </c>
      <c r="J19" s="343">
        <f>$F19*I19</f>
        <v>0</v>
      </c>
      <c r="K19" s="344">
        <f>J19/1000000</f>
        <v>0</v>
      </c>
      <c r="L19" s="342">
        <v>992364</v>
      </c>
      <c r="M19" s="343">
        <v>992576</v>
      </c>
      <c r="N19" s="343">
        <f>L19-M19</f>
        <v>-212</v>
      </c>
      <c r="O19" s="343">
        <f>$F19*N19</f>
        <v>265000</v>
      </c>
      <c r="P19" s="344">
        <f>O19/1000000</f>
        <v>0.265</v>
      </c>
      <c r="Q19" s="482"/>
    </row>
    <row r="20" spans="1:17" ht="13.5" customHeight="1">
      <c r="A20" s="277">
        <v>9</v>
      </c>
      <c r="B20" s="346" t="s">
        <v>23</v>
      </c>
      <c r="C20" s="336">
        <v>4864984</v>
      </c>
      <c r="D20" s="349" t="s">
        <v>12</v>
      </c>
      <c r="E20" s="328" t="s">
        <v>347</v>
      </c>
      <c r="F20" s="336">
        <v>-1000</v>
      </c>
      <c r="G20" s="342">
        <v>995091</v>
      </c>
      <c r="H20" s="343">
        <v>995082</v>
      </c>
      <c r="I20" s="343">
        <f>G20-H20</f>
        <v>9</v>
      </c>
      <c r="J20" s="343">
        <f>$F20*I20</f>
        <v>-9000</v>
      </c>
      <c r="K20" s="344">
        <f>J20/1000000</f>
        <v>-0.009</v>
      </c>
      <c r="L20" s="342">
        <v>981573</v>
      </c>
      <c r="M20" s="343">
        <v>981835</v>
      </c>
      <c r="N20" s="343">
        <f>L20-M20</f>
        <v>-262</v>
      </c>
      <c r="O20" s="343">
        <f>$F20*N20</f>
        <v>262000</v>
      </c>
      <c r="P20" s="344">
        <f>O20/1000000</f>
        <v>0.262</v>
      </c>
      <c r="Q20" s="471"/>
    </row>
    <row r="21" spans="1:17" ht="11.25" customHeight="1">
      <c r="A21" s="277"/>
      <c r="B21" s="801" t="s">
        <v>24</v>
      </c>
      <c r="C21" s="336"/>
      <c r="D21" s="350"/>
      <c r="E21" s="328"/>
      <c r="F21" s="336"/>
      <c r="G21" s="342"/>
      <c r="H21" s="343"/>
      <c r="I21" s="343"/>
      <c r="J21" s="343"/>
      <c r="K21" s="344"/>
      <c r="L21" s="342"/>
      <c r="M21" s="343"/>
      <c r="N21" s="343"/>
      <c r="O21" s="343"/>
      <c r="P21" s="344"/>
      <c r="Q21" s="471"/>
    </row>
    <row r="22" spans="1:17" ht="15.75" customHeight="1">
      <c r="A22" s="277">
        <v>10</v>
      </c>
      <c r="B22" s="346" t="s">
        <v>15</v>
      </c>
      <c r="C22" s="336">
        <v>4864930</v>
      </c>
      <c r="D22" s="349" t="s">
        <v>12</v>
      </c>
      <c r="E22" s="328" t="s">
        <v>347</v>
      </c>
      <c r="F22" s="336">
        <v>-1000</v>
      </c>
      <c r="G22" s="342">
        <v>999756</v>
      </c>
      <c r="H22" s="343">
        <v>999754</v>
      </c>
      <c r="I22" s="343">
        <f aca="true" t="shared" si="0" ref="I22:I30">G22-H22</f>
        <v>2</v>
      </c>
      <c r="J22" s="343">
        <f aca="true" t="shared" si="1" ref="J22:J30">$F22*I22</f>
        <v>-2000</v>
      </c>
      <c r="K22" s="344">
        <f aca="true" t="shared" si="2" ref="K22:K30">J22/1000000</f>
        <v>-0.002</v>
      </c>
      <c r="L22" s="342">
        <v>1000020</v>
      </c>
      <c r="M22" s="343">
        <v>999997</v>
      </c>
      <c r="N22" s="343">
        <f aca="true" t="shared" si="3" ref="N22:N30">L22-M22</f>
        <v>23</v>
      </c>
      <c r="O22" s="343">
        <f aca="true" t="shared" si="4" ref="O22:O30">$F22*N22</f>
        <v>-23000</v>
      </c>
      <c r="P22" s="344">
        <f aca="true" t="shared" si="5" ref="P22:P30">O22/1000000</f>
        <v>-0.023</v>
      </c>
      <c r="Q22" s="483"/>
    </row>
    <row r="23" spans="1:17" ht="15.75" customHeight="1">
      <c r="A23" s="277">
        <v>11</v>
      </c>
      <c r="B23" s="346" t="s">
        <v>25</v>
      </c>
      <c r="C23" s="336">
        <v>4864944</v>
      </c>
      <c r="D23" s="349" t="s">
        <v>12</v>
      </c>
      <c r="E23" s="328" t="s">
        <v>347</v>
      </c>
      <c r="F23" s="336">
        <v>-1000</v>
      </c>
      <c r="G23" s="342">
        <v>999970</v>
      </c>
      <c r="H23" s="343">
        <v>999953</v>
      </c>
      <c r="I23" s="343">
        <f>G23-H23</f>
        <v>17</v>
      </c>
      <c r="J23" s="343">
        <f>$F23*I23</f>
        <v>-17000</v>
      </c>
      <c r="K23" s="344">
        <f>J23/1000000</f>
        <v>-0.017</v>
      </c>
      <c r="L23" s="342">
        <v>1000003</v>
      </c>
      <c r="M23" s="343">
        <v>999984</v>
      </c>
      <c r="N23" s="343">
        <f>L23-M23</f>
        <v>19</v>
      </c>
      <c r="O23" s="343">
        <f>$F23*N23</f>
        <v>-19000</v>
      </c>
      <c r="P23" s="344">
        <f>O23/1000000</f>
        <v>-0.019</v>
      </c>
      <c r="Q23" s="514" t="s">
        <v>465</v>
      </c>
    </row>
    <row r="24" spans="1:17" ht="15.75" customHeight="1">
      <c r="A24" s="277"/>
      <c r="B24" s="346" t="s">
        <v>25</v>
      </c>
      <c r="C24" s="336">
        <v>5128412</v>
      </c>
      <c r="D24" s="349" t="s">
        <v>12</v>
      </c>
      <c r="E24" s="328" t="s">
        <v>347</v>
      </c>
      <c r="F24" s="336">
        <v>-1000</v>
      </c>
      <c r="G24" s="342">
        <v>11</v>
      </c>
      <c r="H24" s="343">
        <v>0</v>
      </c>
      <c r="I24" s="343">
        <f>G24-H24</f>
        <v>11</v>
      </c>
      <c r="J24" s="343">
        <f>$F24*I24</f>
        <v>-11000</v>
      </c>
      <c r="K24" s="344">
        <f>J24/1000000</f>
        <v>-0.011</v>
      </c>
      <c r="L24" s="342">
        <v>3</v>
      </c>
      <c r="M24" s="343">
        <v>0</v>
      </c>
      <c r="N24" s="343">
        <f>L24-M24</f>
        <v>3</v>
      </c>
      <c r="O24" s="343">
        <f>$F24*N24</f>
        <v>-3000</v>
      </c>
      <c r="P24" s="344">
        <f>O24/1000000</f>
        <v>-0.003</v>
      </c>
      <c r="Q24" s="483" t="s">
        <v>460</v>
      </c>
    </row>
    <row r="25" spans="1:17" ht="16.5">
      <c r="A25" s="277">
        <v>12</v>
      </c>
      <c r="B25" s="346" t="s">
        <v>22</v>
      </c>
      <c r="C25" s="336">
        <v>5128410</v>
      </c>
      <c r="D25" s="349" t="s">
        <v>12</v>
      </c>
      <c r="E25" s="328" t="s">
        <v>347</v>
      </c>
      <c r="F25" s="336">
        <v>-1000</v>
      </c>
      <c r="G25" s="342">
        <v>979107</v>
      </c>
      <c r="H25" s="343">
        <v>979130</v>
      </c>
      <c r="I25" s="343">
        <f t="shared" si="0"/>
        <v>-23</v>
      </c>
      <c r="J25" s="343">
        <f t="shared" si="1"/>
        <v>23000</v>
      </c>
      <c r="K25" s="344">
        <f t="shared" si="2"/>
        <v>0.023</v>
      </c>
      <c r="L25" s="342">
        <v>997764</v>
      </c>
      <c r="M25" s="343">
        <v>997762</v>
      </c>
      <c r="N25" s="343">
        <f t="shared" si="3"/>
        <v>2</v>
      </c>
      <c r="O25" s="343">
        <f t="shared" si="4"/>
        <v>-2000</v>
      </c>
      <c r="P25" s="344">
        <f t="shared" si="5"/>
        <v>-0.002</v>
      </c>
      <c r="Q25" s="482"/>
    </row>
    <row r="26" spans="1:17" ht="18.75" customHeight="1">
      <c r="A26" s="277">
        <v>13</v>
      </c>
      <c r="B26" s="346" t="s">
        <v>26</v>
      </c>
      <c r="C26" s="336">
        <v>4902494</v>
      </c>
      <c r="D26" s="349" t="s">
        <v>12</v>
      </c>
      <c r="E26" s="328" t="s">
        <v>347</v>
      </c>
      <c r="F26" s="336">
        <v>1000</v>
      </c>
      <c r="G26" s="342">
        <v>964261</v>
      </c>
      <c r="H26" s="343">
        <v>965112</v>
      </c>
      <c r="I26" s="343">
        <f>G26-H26</f>
        <v>-851</v>
      </c>
      <c r="J26" s="343">
        <f>$F26*I26</f>
        <v>-851000</v>
      </c>
      <c r="K26" s="344">
        <f>J26/1000000</f>
        <v>-0.851</v>
      </c>
      <c r="L26" s="342">
        <v>999983</v>
      </c>
      <c r="M26" s="278">
        <v>999988</v>
      </c>
      <c r="N26" s="343">
        <f>L26-M26</f>
        <v>-5</v>
      </c>
      <c r="O26" s="343">
        <f>$F26*N26</f>
        <v>-5000</v>
      </c>
      <c r="P26" s="344">
        <f>O26/1000000</f>
        <v>-0.005</v>
      </c>
      <c r="Q26" s="471"/>
    </row>
    <row r="27" spans="1:17" ht="18.75" customHeight="1">
      <c r="A27" s="277"/>
      <c r="B27" s="801" t="s">
        <v>440</v>
      </c>
      <c r="C27" s="336"/>
      <c r="D27" s="349"/>
      <c r="E27" s="328"/>
      <c r="F27" s="336"/>
      <c r="G27" s="342"/>
      <c r="H27" s="343"/>
      <c r="I27" s="343"/>
      <c r="J27" s="343"/>
      <c r="K27" s="344"/>
      <c r="L27" s="342"/>
      <c r="M27" s="343"/>
      <c r="N27" s="343"/>
      <c r="O27" s="343"/>
      <c r="P27" s="344"/>
      <c r="Q27" s="471"/>
    </row>
    <row r="28" spans="1:17" ht="15.75" customHeight="1">
      <c r="A28" s="277">
        <v>14</v>
      </c>
      <c r="B28" s="346" t="s">
        <v>15</v>
      </c>
      <c r="C28" s="336">
        <v>4865034</v>
      </c>
      <c r="D28" s="349" t="s">
        <v>12</v>
      </c>
      <c r="E28" s="328" t="s">
        <v>347</v>
      </c>
      <c r="F28" s="336">
        <v>-1000</v>
      </c>
      <c r="G28" s="342">
        <v>982722</v>
      </c>
      <c r="H28" s="343">
        <v>982697</v>
      </c>
      <c r="I28" s="343">
        <f t="shared" si="0"/>
        <v>25</v>
      </c>
      <c r="J28" s="343">
        <f t="shared" si="1"/>
        <v>-25000</v>
      </c>
      <c r="K28" s="344">
        <f t="shared" si="2"/>
        <v>-0.025</v>
      </c>
      <c r="L28" s="342">
        <v>16909</v>
      </c>
      <c r="M28" s="343">
        <v>16867</v>
      </c>
      <c r="N28" s="343">
        <f t="shared" si="3"/>
        <v>42</v>
      </c>
      <c r="O28" s="343">
        <f t="shared" si="4"/>
        <v>-42000</v>
      </c>
      <c r="P28" s="344">
        <f t="shared" si="5"/>
        <v>-0.042</v>
      </c>
      <c r="Q28" s="471"/>
    </row>
    <row r="29" spans="1:17" ht="15.75" customHeight="1">
      <c r="A29" s="277">
        <v>15</v>
      </c>
      <c r="B29" s="346" t="s">
        <v>16</v>
      </c>
      <c r="C29" s="336">
        <v>4865035</v>
      </c>
      <c r="D29" s="349" t="s">
        <v>12</v>
      </c>
      <c r="E29" s="328" t="s">
        <v>347</v>
      </c>
      <c r="F29" s="336">
        <v>-1000</v>
      </c>
      <c r="G29" s="342">
        <v>5389</v>
      </c>
      <c r="H29" s="343">
        <v>5326</v>
      </c>
      <c r="I29" s="343">
        <f t="shared" si="0"/>
        <v>63</v>
      </c>
      <c r="J29" s="343">
        <f t="shared" si="1"/>
        <v>-63000</v>
      </c>
      <c r="K29" s="344">
        <f t="shared" si="2"/>
        <v>-0.063</v>
      </c>
      <c r="L29" s="342">
        <v>20493</v>
      </c>
      <c r="M29" s="343">
        <v>20308</v>
      </c>
      <c r="N29" s="343">
        <f t="shared" si="3"/>
        <v>185</v>
      </c>
      <c r="O29" s="343">
        <f t="shared" si="4"/>
        <v>-185000</v>
      </c>
      <c r="P29" s="344">
        <f t="shared" si="5"/>
        <v>-0.185</v>
      </c>
      <c r="Q29" s="471"/>
    </row>
    <row r="30" spans="1:17" ht="15.75" customHeight="1">
      <c r="A30" s="277">
        <v>16</v>
      </c>
      <c r="B30" s="346" t="s">
        <v>17</v>
      </c>
      <c r="C30" s="336">
        <v>4865052</v>
      </c>
      <c r="D30" s="349" t="s">
        <v>12</v>
      </c>
      <c r="E30" s="328" t="s">
        <v>347</v>
      </c>
      <c r="F30" s="336">
        <v>-1000</v>
      </c>
      <c r="G30" s="342">
        <v>11913</v>
      </c>
      <c r="H30" s="343">
        <v>11856</v>
      </c>
      <c r="I30" s="343">
        <f t="shared" si="0"/>
        <v>57</v>
      </c>
      <c r="J30" s="343">
        <f t="shared" si="1"/>
        <v>-57000</v>
      </c>
      <c r="K30" s="344">
        <f t="shared" si="2"/>
        <v>-0.057</v>
      </c>
      <c r="L30" s="342">
        <v>181</v>
      </c>
      <c r="M30" s="343">
        <v>39</v>
      </c>
      <c r="N30" s="343">
        <f t="shared" si="3"/>
        <v>142</v>
      </c>
      <c r="O30" s="343">
        <f t="shared" si="4"/>
        <v>-142000</v>
      </c>
      <c r="P30" s="344">
        <f t="shared" si="5"/>
        <v>-0.142</v>
      </c>
      <c r="Q30" s="471"/>
    </row>
    <row r="31" spans="1:17" ht="15.75" customHeight="1">
      <c r="A31" s="277"/>
      <c r="B31" s="801" t="s">
        <v>27</v>
      </c>
      <c r="C31" s="336"/>
      <c r="D31" s="350"/>
      <c r="E31" s="328"/>
      <c r="F31" s="336"/>
      <c r="G31" s="342"/>
      <c r="H31" s="343"/>
      <c r="I31" s="343"/>
      <c r="J31" s="343"/>
      <c r="K31" s="344"/>
      <c r="L31" s="342"/>
      <c r="M31" s="343"/>
      <c r="N31" s="343"/>
      <c r="O31" s="343"/>
      <c r="P31" s="344"/>
      <c r="Q31" s="471"/>
    </row>
    <row r="32" spans="1:17" ht="15.75" customHeight="1">
      <c r="A32" s="277">
        <v>17</v>
      </c>
      <c r="B32" s="346" t="s">
        <v>435</v>
      </c>
      <c r="C32" s="336">
        <v>4864800</v>
      </c>
      <c r="D32" s="349" t="s">
        <v>12</v>
      </c>
      <c r="E32" s="328" t="s">
        <v>347</v>
      </c>
      <c r="F32" s="336">
        <v>200</v>
      </c>
      <c r="G32" s="342">
        <v>97</v>
      </c>
      <c r="H32" s="343">
        <v>97</v>
      </c>
      <c r="I32" s="343">
        <f aca="true" t="shared" si="6" ref="I32:I38">G32-H32</f>
        <v>0</v>
      </c>
      <c r="J32" s="343">
        <f aca="true" t="shared" si="7" ref="J32:J38">$F32*I32</f>
        <v>0</v>
      </c>
      <c r="K32" s="344">
        <f aca="true" t="shared" si="8" ref="K32:K38">J32/1000000</f>
        <v>0</v>
      </c>
      <c r="L32" s="342">
        <v>978104</v>
      </c>
      <c r="M32" s="343">
        <v>978104</v>
      </c>
      <c r="N32" s="343">
        <f aca="true" t="shared" si="9" ref="N32:N38">L32-M32</f>
        <v>0</v>
      </c>
      <c r="O32" s="343">
        <f aca="true" t="shared" si="10" ref="O32:O38">$F32*N32</f>
        <v>0</v>
      </c>
      <c r="P32" s="344">
        <f aca="true" t="shared" si="11" ref="P32:P38">O32/1000000</f>
        <v>0</v>
      </c>
      <c r="Q32" s="472"/>
    </row>
    <row r="33" spans="1:17" ht="15.75" customHeight="1">
      <c r="A33" s="277"/>
      <c r="B33" s="346" t="s">
        <v>435</v>
      </c>
      <c r="C33" s="336">
        <v>5128404</v>
      </c>
      <c r="D33" s="349" t="s">
        <v>12</v>
      </c>
      <c r="E33" s="328" t="s">
        <v>347</v>
      </c>
      <c r="F33" s="336">
        <v>1000</v>
      </c>
      <c r="G33" s="342">
        <v>999979</v>
      </c>
      <c r="H33" s="343">
        <v>999979</v>
      </c>
      <c r="I33" s="343">
        <f>G33-H33</f>
        <v>0</v>
      </c>
      <c r="J33" s="343">
        <f>$F33*I33</f>
        <v>0</v>
      </c>
      <c r="K33" s="344">
        <f>J33/1000000</f>
        <v>0</v>
      </c>
      <c r="L33" s="342">
        <v>995411</v>
      </c>
      <c r="M33" s="343">
        <v>995563</v>
      </c>
      <c r="N33" s="343">
        <f>L33-M33</f>
        <v>-152</v>
      </c>
      <c r="O33" s="343">
        <f>$F33*N33</f>
        <v>-152000</v>
      </c>
      <c r="P33" s="344">
        <f>O33/1000000</f>
        <v>-0.152</v>
      </c>
      <c r="Q33" s="514" t="s">
        <v>463</v>
      </c>
    </row>
    <row r="34" spans="1:17" ht="15.75" customHeight="1">
      <c r="A34" s="277">
        <v>18</v>
      </c>
      <c r="B34" s="346" t="s">
        <v>28</v>
      </c>
      <c r="C34" s="336">
        <v>4864887</v>
      </c>
      <c r="D34" s="349" t="s">
        <v>12</v>
      </c>
      <c r="E34" s="328" t="s">
        <v>347</v>
      </c>
      <c r="F34" s="336">
        <v>1000</v>
      </c>
      <c r="G34" s="342">
        <v>782</v>
      </c>
      <c r="H34" s="343">
        <v>780</v>
      </c>
      <c r="I34" s="343">
        <f t="shared" si="6"/>
        <v>2</v>
      </c>
      <c r="J34" s="343">
        <f t="shared" si="7"/>
        <v>2000</v>
      </c>
      <c r="K34" s="344">
        <f t="shared" si="8"/>
        <v>0.002</v>
      </c>
      <c r="L34" s="342">
        <v>28081</v>
      </c>
      <c r="M34" s="343">
        <v>28234</v>
      </c>
      <c r="N34" s="343">
        <f t="shared" si="9"/>
        <v>-153</v>
      </c>
      <c r="O34" s="343">
        <f t="shared" si="10"/>
        <v>-153000</v>
      </c>
      <c r="P34" s="344">
        <f t="shared" si="11"/>
        <v>-0.153</v>
      </c>
      <c r="Q34" s="471"/>
    </row>
    <row r="35" spans="1:17" ht="15.75" customHeight="1">
      <c r="A35" s="277">
        <v>19</v>
      </c>
      <c r="B35" s="346" t="s">
        <v>29</v>
      </c>
      <c r="C35" s="336">
        <v>4864798</v>
      </c>
      <c r="D35" s="349" t="s">
        <v>12</v>
      </c>
      <c r="E35" s="328" t="s">
        <v>347</v>
      </c>
      <c r="F35" s="336">
        <v>100</v>
      </c>
      <c r="G35" s="342">
        <v>6332</v>
      </c>
      <c r="H35" s="343">
        <v>6290</v>
      </c>
      <c r="I35" s="343">
        <f t="shared" si="6"/>
        <v>42</v>
      </c>
      <c r="J35" s="343">
        <f t="shared" si="7"/>
        <v>4200</v>
      </c>
      <c r="K35" s="344">
        <f t="shared" si="8"/>
        <v>0.0042</v>
      </c>
      <c r="L35" s="342">
        <v>175723</v>
      </c>
      <c r="M35" s="343">
        <v>173720</v>
      </c>
      <c r="N35" s="343">
        <f t="shared" si="9"/>
        <v>2003</v>
      </c>
      <c r="O35" s="343">
        <f t="shared" si="10"/>
        <v>200300</v>
      </c>
      <c r="P35" s="344">
        <f t="shared" si="11"/>
        <v>0.2003</v>
      </c>
      <c r="Q35" s="471"/>
    </row>
    <row r="36" spans="1:17" ht="15.75" customHeight="1">
      <c r="A36" s="277">
        <v>20</v>
      </c>
      <c r="B36" s="346" t="s">
        <v>30</v>
      </c>
      <c r="C36" s="336">
        <v>4864799</v>
      </c>
      <c r="D36" s="349" t="s">
        <v>12</v>
      </c>
      <c r="E36" s="328" t="s">
        <v>347</v>
      </c>
      <c r="F36" s="336">
        <v>100</v>
      </c>
      <c r="G36" s="342">
        <v>64647</v>
      </c>
      <c r="H36" s="343">
        <v>42513</v>
      </c>
      <c r="I36" s="343">
        <f t="shared" si="6"/>
        <v>22134</v>
      </c>
      <c r="J36" s="343">
        <f t="shared" si="7"/>
        <v>2213400</v>
      </c>
      <c r="K36" s="344">
        <f t="shared" si="8"/>
        <v>2.2134</v>
      </c>
      <c r="L36" s="342">
        <v>253776</v>
      </c>
      <c r="M36" s="343">
        <v>253776</v>
      </c>
      <c r="N36" s="343">
        <f t="shared" si="9"/>
        <v>0</v>
      </c>
      <c r="O36" s="343">
        <f t="shared" si="10"/>
        <v>0</v>
      </c>
      <c r="P36" s="344">
        <f t="shared" si="11"/>
        <v>0</v>
      </c>
      <c r="Q36" s="471"/>
    </row>
    <row r="37" spans="1:17" ht="15.75" customHeight="1">
      <c r="A37" s="277">
        <v>21</v>
      </c>
      <c r="B37" s="346" t="s">
        <v>31</v>
      </c>
      <c r="C37" s="336">
        <v>4864888</v>
      </c>
      <c r="D37" s="349" t="s">
        <v>12</v>
      </c>
      <c r="E37" s="328" t="s">
        <v>347</v>
      </c>
      <c r="F37" s="336">
        <v>1000</v>
      </c>
      <c r="G37" s="342">
        <v>996456</v>
      </c>
      <c r="H37" s="343">
        <v>996456</v>
      </c>
      <c r="I37" s="343">
        <f t="shared" si="6"/>
        <v>0</v>
      </c>
      <c r="J37" s="343">
        <f t="shared" si="7"/>
        <v>0</v>
      </c>
      <c r="K37" s="344">
        <f t="shared" si="8"/>
        <v>0</v>
      </c>
      <c r="L37" s="342">
        <v>994777</v>
      </c>
      <c r="M37" s="343">
        <v>995848</v>
      </c>
      <c r="N37" s="343">
        <f t="shared" si="9"/>
        <v>-1071</v>
      </c>
      <c r="O37" s="343">
        <f t="shared" si="10"/>
        <v>-1071000</v>
      </c>
      <c r="P37" s="344">
        <f t="shared" si="11"/>
        <v>-1.071</v>
      </c>
      <c r="Q37" s="471"/>
    </row>
    <row r="38" spans="1:17" ht="15.75" customHeight="1">
      <c r="A38" s="277">
        <v>22</v>
      </c>
      <c r="B38" s="346" t="s">
        <v>375</v>
      </c>
      <c r="C38" s="336">
        <v>5128402</v>
      </c>
      <c r="D38" s="349" t="s">
        <v>12</v>
      </c>
      <c r="E38" s="328" t="s">
        <v>347</v>
      </c>
      <c r="F38" s="336">
        <v>1000</v>
      </c>
      <c r="G38" s="342">
        <v>541</v>
      </c>
      <c r="H38" s="343">
        <v>541</v>
      </c>
      <c r="I38" s="343">
        <f t="shared" si="6"/>
        <v>0</v>
      </c>
      <c r="J38" s="343">
        <f t="shared" si="7"/>
        <v>0</v>
      </c>
      <c r="K38" s="344">
        <f t="shared" si="8"/>
        <v>0</v>
      </c>
      <c r="L38" s="342">
        <v>2349</v>
      </c>
      <c r="M38" s="343">
        <v>2751</v>
      </c>
      <c r="N38" s="343">
        <f t="shared" si="9"/>
        <v>-402</v>
      </c>
      <c r="O38" s="343">
        <f t="shared" si="10"/>
        <v>-402000</v>
      </c>
      <c r="P38" s="344">
        <f t="shared" si="11"/>
        <v>-0.402</v>
      </c>
      <c r="Q38" s="482"/>
    </row>
    <row r="39" spans="1:16" ht="21" customHeight="1">
      <c r="A39" s="277">
        <v>23</v>
      </c>
      <c r="B39" s="346" t="s">
        <v>415</v>
      </c>
      <c r="C39" s="336">
        <v>5295124</v>
      </c>
      <c r="D39" s="349" t="s">
        <v>12</v>
      </c>
      <c r="E39" s="328" t="s">
        <v>347</v>
      </c>
      <c r="F39" s="336">
        <v>100</v>
      </c>
      <c r="G39" s="342">
        <v>1822</v>
      </c>
      <c r="H39" s="343">
        <v>1226</v>
      </c>
      <c r="I39" s="343">
        <f>G39-H39</f>
        <v>596</v>
      </c>
      <c r="J39" s="343">
        <f>$F39*I39</f>
        <v>59600</v>
      </c>
      <c r="K39" s="344">
        <f>J39/1000000</f>
        <v>0.0596</v>
      </c>
      <c r="L39" s="342">
        <v>5383</v>
      </c>
      <c r="M39" s="343">
        <v>3683</v>
      </c>
      <c r="N39" s="343">
        <f>L39-M39</f>
        <v>1700</v>
      </c>
      <c r="O39" s="343">
        <f>$F39*N39</f>
        <v>170000</v>
      </c>
      <c r="P39" s="344">
        <f>O39/1000000</f>
        <v>0.17</v>
      </c>
    </row>
    <row r="40" spans="1:17" ht="13.5" customHeight="1">
      <c r="A40" s="277"/>
      <c r="B40" s="800" t="s">
        <v>32</v>
      </c>
      <c r="C40" s="336"/>
      <c r="D40" s="349"/>
      <c r="E40" s="328"/>
      <c r="F40" s="336"/>
      <c r="G40" s="342"/>
      <c r="H40" s="343"/>
      <c r="I40" s="343"/>
      <c r="J40" s="343"/>
      <c r="K40" s="344"/>
      <c r="L40" s="342"/>
      <c r="M40" s="343"/>
      <c r="N40" s="343"/>
      <c r="O40" s="343"/>
      <c r="P40" s="344"/>
      <c r="Q40" s="471"/>
    </row>
    <row r="41" spans="1:17" ht="15.75" customHeight="1">
      <c r="A41" s="277">
        <v>24</v>
      </c>
      <c r="B41" s="346" t="s">
        <v>372</v>
      </c>
      <c r="C41" s="336">
        <v>4865057</v>
      </c>
      <c r="D41" s="349" t="s">
        <v>12</v>
      </c>
      <c r="E41" s="328" t="s">
        <v>347</v>
      </c>
      <c r="F41" s="336">
        <v>1000</v>
      </c>
      <c r="G41" s="342">
        <v>634367</v>
      </c>
      <c r="H41" s="343">
        <v>634367</v>
      </c>
      <c r="I41" s="343">
        <f>G41-H41</f>
        <v>0</v>
      </c>
      <c r="J41" s="343">
        <f>$F41*I41</f>
        <v>0</v>
      </c>
      <c r="K41" s="344">
        <f>J41/1000000</f>
        <v>0</v>
      </c>
      <c r="L41" s="342">
        <v>796304</v>
      </c>
      <c r="M41" s="343">
        <v>796786</v>
      </c>
      <c r="N41" s="343">
        <f>L41-M41</f>
        <v>-482</v>
      </c>
      <c r="O41" s="343">
        <f>$F41*N41</f>
        <v>-482000</v>
      </c>
      <c r="P41" s="344">
        <f>O41/1000000</f>
        <v>-0.482</v>
      </c>
      <c r="Q41" s="482"/>
    </row>
    <row r="42" spans="1:17" ht="15.75" customHeight="1">
      <c r="A42" s="277">
        <v>25</v>
      </c>
      <c r="B42" s="346" t="s">
        <v>373</v>
      </c>
      <c r="C42" s="336">
        <v>4865058</v>
      </c>
      <c r="D42" s="349" t="s">
        <v>12</v>
      </c>
      <c r="E42" s="328" t="s">
        <v>347</v>
      </c>
      <c r="F42" s="336">
        <v>1000</v>
      </c>
      <c r="G42" s="342">
        <v>627296</v>
      </c>
      <c r="H42" s="343">
        <v>627301</v>
      </c>
      <c r="I42" s="343">
        <f>G42-H42</f>
        <v>-5</v>
      </c>
      <c r="J42" s="343">
        <f>$F42*I42</f>
        <v>-5000</v>
      </c>
      <c r="K42" s="344">
        <f>J42/1000000</f>
        <v>-0.005</v>
      </c>
      <c r="L42" s="342">
        <v>829500</v>
      </c>
      <c r="M42" s="343">
        <v>829921</v>
      </c>
      <c r="N42" s="343">
        <f>L42-M42</f>
        <v>-421</v>
      </c>
      <c r="O42" s="343">
        <f>$F42*N42</f>
        <v>-421000</v>
      </c>
      <c r="P42" s="344">
        <f>O42/1000000</f>
        <v>-0.421</v>
      </c>
      <c r="Q42" s="482"/>
    </row>
    <row r="43" spans="1:17" ht="15.75" customHeight="1">
      <c r="A43" s="277">
        <v>26</v>
      </c>
      <c r="B43" s="346" t="s">
        <v>33</v>
      </c>
      <c r="C43" s="336">
        <v>4902506</v>
      </c>
      <c r="D43" s="349" t="s">
        <v>12</v>
      </c>
      <c r="E43" s="328" t="s">
        <v>347</v>
      </c>
      <c r="F43" s="336">
        <v>400</v>
      </c>
      <c r="G43" s="277">
        <v>115</v>
      </c>
      <c r="H43" s="278">
        <v>42</v>
      </c>
      <c r="I43" s="278">
        <f>G43-H43</f>
        <v>73</v>
      </c>
      <c r="J43" s="278">
        <f>$F43*I43</f>
        <v>29200</v>
      </c>
      <c r="K43" s="603">
        <f>J43/1000000</f>
        <v>0.0292</v>
      </c>
      <c r="L43" s="277">
        <v>999344</v>
      </c>
      <c r="M43" s="278">
        <v>999744</v>
      </c>
      <c r="N43" s="278">
        <f>L43-M43</f>
        <v>-400</v>
      </c>
      <c r="O43" s="278">
        <f>$F43*N43</f>
        <v>-160000</v>
      </c>
      <c r="P43" s="603">
        <f>O43/1000000</f>
        <v>-0.16</v>
      </c>
      <c r="Q43" s="514"/>
    </row>
    <row r="44" spans="1:17" ht="15.75" customHeight="1">
      <c r="A44" s="277">
        <v>27</v>
      </c>
      <c r="B44" s="346" t="s">
        <v>34</v>
      </c>
      <c r="C44" s="336">
        <v>5128405</v>
      </c>
      <c r="D44" s="349" t="s">
        <v>12</v>
      </c>
      <c r="E44" s="328" t="s">
        <v>347</v>
      </c>
      <c r="F44" s="336">
        <v>500</v>
      </c>
      <c r="G44" s="342">
        <v>5449</v>
      </c>
      <c r="H44" s="343">
        <v>5449</v>
      </c>
      <c r="I44" s="343">
        <f>G44-H44</f>
        <v>0</v>
      </c>
      <c r="J44" s="343">
        <f>$F44*I44</f>
        <v>0</v>
      </c>
      <c r="K44" s="344">
        <f>J44/1000000</f>
        <v>0</v>
      </c>
      <c r="L44" s="342">
        <v>2880</v>
      </c>
      <c r="M44" s="343">
        <v>3142</v>
      </c>
      <c r="N44" s="343">
        <f>L44-M44</f>
        <v>-262</v>
      </c>
      <c r="O44" s="343">
        <f>$F44*N44</f>
        <v>-131000</v>
      </c>
      <c r="P44" s="344">
        <f>O44/1000000</f>
        <v>-0.131</v>
      </c>
      <c r="Q44" s="471"/>
    </row>
    <row r="45" spans="1:17" ht="12" customHeight="1">
      <c r="A45" s="277"/>
      <c r="B45" s="801" t="s">
        <v>35</v>
      </c>
      <c r="C45" s="336"/>
      <c r="D45" s="350"/>
      <c r="E45" s="328"/>
      <c r="F45" s="336"/>
      <c r="G45" s="342"/>
      <c r="H45" s="343"/>
      <c r="I45" s="343"/>
      <c r="J45" s="343"/>
      <c r="K45" s="344"/>
      <c r="L45" s="342"/>
      <c r="M45" s="343"/>
      <c r="N45" s="343"/>
      <c r="O45" s="343"/>
      <c r="P45" s="344"/>
      <c r="Q45" s="471"/>
    </row>
    <row r="46" spans="1:17" ht="15" customHeight="1">
      <c r="A46" s="277">
        <v>28</v>
      </c>
      <c r="B46" s="346" t="s">
        <v>36</v>
      </c>
      <c r="C46" s="336">
        <v>4865054</v>
      </c>
      <c r="D46" s="349" t="s">
        <v>12</v>
      </c>
      <c r="E46" s="328" t="s">
        <v>347</v>
      </c>
      <c r="F46" s="336">
        <v>-1000</v>
      </c>
      <c r="G46" s="342">
        <v>24786</v>
      </c>
      <c r="H46" s="278">
        <v>24813</v>
      </c>
      <c r="I46" s="343">
        <f>G46-H46</f>
        <v>-27</v>
      </c>
      <c r="J46" s="343">
        <f>$F46*I46</f>
        <v>27000</v>
      </c>
      <c r="K46" s="344">
        <f>J46/1000000</f>
        <v>0.027</v>
      </c>
      <c r="L46" s="342">
        <v>980863</v>
      </c>
      <c r="M46" s="278">
        <v>980884</v>
      </c>
      <c r="N46" s="343">
        <f>L46-M46</f>
        <v>-21</v>
      </c>
      <c r="O46" s="343">
        <f>$F46*N46</f>
        <v>21000</v>
      </c>
      <c r="P46" s="344">
        <f>O46/1000000</f>
        <v>0.021</v>
      </c>
      <c r="Q46" s="471"/>
    </row>
    <row r="47" spans="1:17" ht="13.5" customHeight="1">
      <c r="A47" s="277">
        <v>29</v>
      </c>
      <c r="B47" s="346" t="s">
        <v>16</v>
      </c>
      <c r="C47" s="336">
        <v>4865036</v>
      </c>
      <c r="D47" s="349" t="s">
        <v>12</v>
      </c>
      <c r="E47" s="328" t="s">
        <v>347</v>
      </c>
      <c r="F47" s="336">
        <v>-1000</v>
      </c>
      <c r="G47" s="342">
        <v>11854</v>
      </c>
      <c r="H47" s="278">
        <v>11812</v>
      </c>
      <c r="I47" s="343">
        <f>G47-H47</f>
        <v>42</v>
      </c>
      <c r="J47" s="343">
        <f>$F47*I47</f>
        <v>-42000</v>
      </c>
      <c r="K47" s="344">
        <f>J47/1000000</f>
        <v>-0.042</v>
      </c>
      <c r="L47" s="342">
        <v>996745</v>
      </c>
      <c r="M47" s="278">
        <v>996747</v>
      </c>
      <c r="N47" s="343">
        <f>L47-M47</f>
        <v>-2</v>
      </c>
      <c r="O47" s="343">
        <f>$F47*N47</f>
        <v>2000</v>
      </c>
      <c r="P47" s="344">
        <f>O47/1000000</f>
        <v>0.002</v>
      </c>
      <c r="Q47" s="468"/>
    </row>
    <row r="48" spans="1:17" ht="13.5" customHeight="1">
      <c r="A48" s="278">
        <v>30</v>
      </c>
      <c r="B48" s="346" t="s">
        <v>17</v>
      </c>
      <c r="C48" s="336">
        <v>5295168</v>
      </c>
      <c r="D48" s="349" t="s">
        <v>12</v>
      </c>
      <c r="E48" s="328" t="s">
        <v>347</v>
      </c>
      <c r="F48" s="336">
        <v>-1000</v>
      </c>
      <c r="G48" s="342">
        <v>995174</v>
      </c>
      <c r="H48" s="343">
        <v>995270</v>
      </c>
      <c r="I48" s="343">
        <f>G48-H48</f>
        <v>-96</v>
      </c>
      <c r="J48" s="343">
        <f>$F48*I48</f>
        <v>96000</v>
      </c>
      <c r="K48" s="344">
        <f>J48/1000000</f>
        <v>0.096</v>
      </c>
      <c r="L48" s="342">
        <v>999846</v>
      </c>
      <c r="M48" s="343">
        <v>999959</v>
      </c>
      <c r="N48" s="343">
        <f>L48-M48</f>
        <v>-113</v>
      </c>
      <c r="O48" s="343">
        <f>$F48*N48</f>
        <v>113000</v>
      </c>
      <c r="P48" s="344">
        <f>O48/1000000</f>
        <v>0.113</v>
      </c>
      <c r="Q48" s="468"/>
    </row>
    <row r="49" spans="2:17" ht="14.25" customHeight="1">
      <c r="B49" s="801" t="s">
        <v>37</v>
      </c>
      <c r="C49" s="336"/>
      <c r="D49" s="350"/>
      <c r="E49" s="328"/>
      <c r="F49" s="336"/>
      <c r="G49" s="342"/>
      <c r="H49" s="343"/>
      <c r="I49" s="343"/>
      <c r="J49" s="343"/>
      <c r="K49" s="344"/>
      <c r="L49" s="342"/>
      <c r="M49" s="343"/>
      <c r="N49" s="343"/>
      <c r="O49" s="343"/>
      <c r="P49" s="344"/>
      <c r="Q49" s="471"/>
    </row>
    <row r="50" spans="1:17" ht="15.75" customHeight="1">
      <c r="A50" s="277">
        <v>31</v>
      </c>
      <c r="B50" s="346" t="s">
        <v>38</v>
      </c>
      <c r="C50" s="336">
        <v>4864989</v>
      </c>
      <c r="D50" s="349" t="s">
        <v>12</v>
      </c>
      <c r="E50" s="328" t="s">
        <v>347</v>
      </c>
      <c r="F50" s="336">
        <v>-1000</v>
      </c>
      <c r="G50" s="342">
        <v>4666</v>
      </c>
      <c r="H50" s="343">
        <v>4611</v>
      </c>
      <c r="I50" s="343">
        <f>G50-H50</f>
        <v>55</v>
      </c>
      <c r="J50" s="343">
        <f>$F50*I50</f>
        <v>-55000</v>
      </c>
      <c r="K50" s="344">
        <f>J50/1000000</f>
        <v>-0.055</v>
      </c>
      <c r="L50" s="342">
        <v>999623</v>
      </c>
      <c r="M50" s="343">
        <v>999863</v>
      </c>
      <c r="N50" s="343">
        <f>L50-M50</f>
        <v>-240</v>
      </c>
      <c r="O50" s="343">
        <f>$F50*N50</f>
        <v>240000</v>
      </c>
      <c r="P50" s="344">
        <f>O50/1000000</f>
        <v>0.24</v>
      </c>
      <c r="Q50" s="471"/>
    </row>
    <row r="51" spans="1:17" ht="12" customHeight="1">
      <c r="A51" s="277"/>
      <c r="B51" s="801" t="s">
        <v>383</v>
      </c>
      <c r="C51" s="336"/>
      <c r="D51" s="349"/>
      <c r="E51" s="328"/>
      <c r="F51" s="336"/>
      <c r="G51" s="342"/>
      <c r="H51" s="343"/>
      <c r="I51" s="343"/>
      <c r="J51" s="343"/>
      <c r="K51" s="344"/>
      <c r="L51" s="342"/>
      <c r="M51" s="343"/>
      <c r="N51" s="343"/>
      <c r="O51" s="343"/>
      <c r="P51" s="344"/>
      <c r="Q51" s="471"/>
    </row>
    <row r="52" spans="1:17" ht="15.75" customHeight="1">
      <c r="A52" s="277">
        <v>32</v>
      </c>
      <c r="B52" s="346" t="s">
        <v>434</v>
      </c>
      <c r="C52" s="336">
        <v>5295166</v>
      </c>
      <c r="D52" s="349" t="s">
        <v>12</v>
      </c>
      <c r="E52" s="328" t="s">
        <v>347</v>
      </c>
      <c r="F52" s="336">
        <v>-1000</v>
      </c>
      <c r="G52" s="342">
        <v>20437</v>
      </c>
      <c r="H52" s="343">
        <v>18934</v>
      </c>
      <c r="I52" s="343">
        <f>G52-H52</f>
        <v>1503</v>
      </c>
      <c r="J52" s="343">
        <f>$F52*I52</f>
        <v>-1503000</v>
      </c>
      <c r="K52" s="344">
        <f>J52/1000000</f>
        <v>-1.503</v>
      </c>
      <c r="L52" s="342">
        <v>39</v>
      </c>
      <c r="M52" s="343">
        <v>42</v>
      </c>
      <c r="N52" s="343">
        <f>L52-M52</f>
        <v>-3</v>
      </c>
      <c r="O52" s="343">
        <f>$F52*N52</f>
        <v>3000</v>
      </c>
      <c r="P52" s="344">
        <f>O52/1000000</f>
        <v>0.003</v>
      </c>
      <c r="Q52" s="471"/>
    </row>
    <row r="53" spans="1:17" ht="18.75" customHeight="1">
      <c r="A53" s="277">
        <v>33</v>
      </c>
      <c r="B53" s="346" t="s">
        <v>390</v>
      </c>
      <c r="C53" s="336">
        <v>4864992</v>
      </c>
      <c r="D53" s="349" t="s">
        <v>12</v>
      </c>
      <c r="E53" s="328" t="s">
        <v>347</v>
      </c>
      <c r="F53" s="336">
        <v>-1000</v>
      </c>
      <c r="G53" s="342">
        <v>8710</v>
      </c>
      <c r="H53" s="343">
        <v>8467</v>
      </c>
      <c r="I53" s="343">
        <f>G53-H53</f>
        <v>243</v>
      </c>
      <c r="J53" s="343">
        <f>$F53*I53</f>
        <v>-243000</v>
      </c>
      <c r="K53" s="344">
        <f>J53/1000000</f>
        <v>-0.243</v>
      </c>
      <c r="L53" s="342">
        <v>998818</v>
      </c>
      <c r="M53" s="343">
        <v>998827</v>
      </c>
      <c r="N53" s="343">
        <f>L53-M53</f>
        <v>-9</v>
      </c>
      <c r="O53" s="343">
        <f>$F53*N53</f>
        <v>9000</v>
      </c>
      <c r="P53" s="344">
        <f>O53/1000000</f>
        <v>0.009</v>
      </c>
      <c r="Q53" s="499"/>
    </row>
    <row r="54" spans="1:17" ht="15.75" customHeight="1">
      <c r="A54" s="277">
        <v>34</v>
      </c>
      <c r="B54" s="346" t="s">
        <v>384</v>
      </c>
      <c r="C54" s="336">
        <v>4864981</v>
      </c>
      <c r="D54" s="349" t="s">
        <v>12</v>
      </c>
      <c r="E54" s="328" t="s">
        <v>347</v>
      </c>
      <c r="F54" s="336">
        <v>-1000</v>
      </c>
      <c r="G54" s="342">
        <v>18264</v>
      </c>
      <c r="H54" s="343">
        <v>17667</v>
      </c>
      <c r="I54" s="343">
        <f>G54-H54</f>
        <v>597</v>
      </c>
      <c r="J54" s="343">
        <f>$F54*I54</f>
        <v>-597000</v>
      </c>
      <c r="K54" s="344">
        <f>J54/1000000</f>
        <v>-0.597</v>
      </c>
      <c r="L54" s="342">
        <v>1582</v>
      </c>
      <c r="M54" s="343">
        <v>1581</v>
      </c>
      <c r="N54" s="343">
        <f>L54-M54</f>
        <v>1</v>
      </c>
      <c r="O54" s="343">
        <f>$F54*N54</f>
        <v>-1000</v>
      </c>
      <c r="P54" s="344">
        <f>O54/1000000</f>
        <v>-0.001</v>
      </c>
      <c r="Q54" s="499"/>
    </row>
    <row r="55" spans="1:17" ht="10.5" customHeight="1">
      <c r="A55" s="277"/>
      <c r="B55" s="800" t="s">
        <v>404</v>
      </c>
      <c r="C55" s="336"/>
      <c r="D55" s="349"/>
      <c r="E55" s="328"/>
      <c r="F55" s="336"/>
      <c r="G55" s="342"/>
      <c r="H55" s="343"/>
      <c r="I55" s="343"/>
      <c r="J55" s="343"/>
      <c r="K55" s="344"/>
      <c r="L55" s="342"/>
      <c r="M55" s="343"/>
      <c r="N55" s="343"/>
      <c r="O55" s="343"/>
      <c r="P55" s="344"/>
      <c r="Q55" s="472"/>
    </row>
    <row r="56" spans="1:17" ht="15.75" customHeight="1">
      <c r="A56" s="277">
        <v>35</v>
      </c>
      <c r="B56" s="346" t="s">
        <v>15</v>
      </c>
      <c r="C56" s="336">
        <v>5128463</v>
      </c>
      <c r="D56" s="349" t="s">
        <v>12</v>
      </c>
      <c r="E56" s="328" t="s">
        <v>347</v>
      </c>
      <c r="F56" s="336">
        <v>-1000</v>
      </c>
      <c r="G56" s="342">
        <v>5774</v>
      </c>
      <c r="H56" s="343">
        <v>5843</v>
      </c>
      <c r="I56" s="343">
        <f>G56-H56</f>
        <v>-69</v>
      </c>
      <c r="J56" s="343">
        <f>$F56*I56</f>
        <v>69000</v>
      </c>
      <c r="K56" s="344">
        <f>J56/1000000</f>
        <v>0.069</v>
      </c>
      <c r="L56" s="342">
        <v>998418</v>
      </c>
      <c r="M56" s="343">
        <v>998453</v>
      </c>
      <c r="N56" s="343">
        <f>L56-M56</f>
        <v>-35</v>
      </c>
      <c r="O56" s="343">
        <f>$F56*N56</f>
        <v>35000</v>
      </c>
      <c r="P56" s="344">
        <f>O56/1000000</f>
        <v>0.035</v>
      </c>
      <c r="Q56" s="472"/>
    </row>
    <row r="57" spans="1:17" ht="18.75" customHeight="1">
      <c r="A57" s="277">
        <v>36</v>
      </c>
      <c r="B57" s="346" t="s">
        <v>16</v>
      </c>
      <c r="C57" s="336">
        <v>5295172</v>
      </c>
      <c r="D57" s="349" t="s">
        <v>12</v>
      </c>
      <c r="E57" s="328" t="s">
        <v>347</v>
      </c>
      <c r="F57" s="336">
        <v>-1000</v>
      </c>
      <c r="G57" s="342">
        <v>1635</v>
      </c>
      <c r="H57" s="343">
        <v>1237</v>
      </c>
      <c r="I57" s="343">
        <f>G57-H57</f>
        <v>398</v>
      </c>
      <c r="J57" s="343">
        <f>$F57*I57</f>
        <v>-398000</v>
      </c>
      <c r="K57" s="344">
        <f>J57/1000000</f>
        <v>-0.398</v>
      </c>
      <c r="L57" s="342">
        <v>5</v>
      </c>
      <c r="M57" s="343">
        <v>5</v>
      </c>
      <c r="N57" s="343">
        <f>L57-M57</f>
        <v>0</v>
      </c>
      <c r="O57" s="343">
        <f>$F57*N57</f>
        <v>0</v>
      </c>
      <c r="P57" s="344">
        <f>O57/1000000</f>
        <v>0</v>
      </c>
      <c r="Q57" s="468" t="s">
        <v>461</v>
      </c>
    </row>
    <row r="58" spans="1:17" ht="12.75" customHeight="1">
      <c r="A58" s="277"/>
      <c r="B58" s="346"/>
      <c r="C58" s="336">
        <v>5128450</v>
      </c>
      <c r="D58" s="349" t="s">
        <v>12</v>
      </c>
      <c r="E58" s="328" t="s">
        <v>347</v>
      </c>
      <c r="F58" s="336">
        <v>-1000</v>
      </c>
      <c r="G58" s="342">
        <v>1861</v>
      </c>
      <c r="H58" s="343">
        <v>1765</v>
      </c>
      <c r="I58" s="343">
        <f>G58-H58</f>
        <v>96</v>
      </c>
      <c r="J58" s="343">
        <f>$F58*I58</f>
        <v>-96000</v>
      </c>
      <c r="K58" s="344">
        <f>J58/1000000</f>
        <v>-0.096</v>
      </c>
      <c r="L58" s="342">
        <v>964</v>
      </c>
      <c r="M58" s="343">
        <v>963</v>
      </c>
      <c r="N58" s="343">
        <f>L58-M58</f>
        <v>1</v>
      </c>
      <c r="O58" s="343">
        <f>$F58*N58</f>
        <v>-1000</v>
      </c>
      <c r="P58" s="344">
        <f>O58/1000000</f>
        <v>-0.001</v>
      </c>
      <c r="Q58" s="468" t="s">
        <v>465</v>
      </c>
    </row>
    <row r="59" spans="1:17" ht="15" customHeight="1">
      <c r="A59" s="277"/>
      <c r="B59" s="346" t="s">
        <v>16</v>
      </c>
      <c r="C59" s="336">
        <v>5128468</v>
      </c>
      <c r="D59" s="349" t="s">
        <v>12</v>
      </c>
      <c r="E59" s="328" t="s">
        <v>347</v>
      </c>
      <c r="F59" s="336">
        <v>-1000</v>
      </c>
      <c r="G59" s="342">
        <v>156</v>
      </c>
      <c r="H59" s="343">
        <v>0</v>
      </c>
      <c r="I59" s="343">
        <f>G59-H59</f>
        <v>156</v>
      </c>
      <c r="J59" s="343">
        <f>$F59*I59</f>
        <v>-156000</v>
      </c>
      <c r="K59" s="344">
        <f>J59/1000000</f>
        <v>-0.156</v>
      </c>
      <c r="L59" s="342">
        <v>0</v>
      </c>
      <c r="M59" s="343">
        <v>0</v>
      </c>
      <c r="N59" s="343">
        <f>L59-M59</f>
        <v>0</v>
      </c>
      <c r="O59" s="343">
        <f>$F59*N59</f>
        <v>0</v>
      </c>
      <c r="P59" s="344">
        <f>O59/1000000</f>
        <v>0</v>
      </c>
      <c r="Q59" s="468" t="s">
        <v>462</v>
      </c>
    </row>
    <row r="60" spans="1:17" ht="11.25" customHeight="1">
      <c r="A60" s="277"/>
      <c r="B60" s="800" t="s">
        <v>408</v>
      </c>
      <c r="C60" s="336"/>
      <c r="D60" s="349"/>
      <c r="E60" s="328"/>
      <c r="F60" s="336"/>
      <c r="G60" s="342"/>
      <c r="H60" s="343"/>
      <c r="I60" s="343"/>
      <c r="J60" s="343"/>
      <c r="K60" s="344"/>
      <c r="L60" s="342"/>
      <c r="M60" s="343"/>
      <c r="N60" s="343"/>
      <c r="O60" s="343"/>
      <c r="P60" s="344"/>
      <c r="Q60" s="478"/>
    </row>
    <row r="61" spans="1:17" ht="15.75" customHeight="1">
      <c r="A61" s="277">
        <v>37</v>
      </c>
      <c r="B61" s="346" t="s">
        <v>15</v>
      </c>
      <c r="C61" s="336">
        <v>4864903</v>
      </c>
      <c r="D61" s="349" t="s">
        <v>12</v>
      </c>
      <c r="E61" s="328" t="s">
        <v>347</v>
      </c>
      <c r="F61" s="336">
        <v>-1000</v>
      </c>
      <c r="G61" s="342">
        <v>993354</v>
      </c>
      <c r="H61" s="343">
        <v>993354</v>
      </c>
      <c r="I61" s="343">
        <f>G61-H61</f>
        <v>0</v>
      </c>
      <c r="J61" s="343">
        <f>$F61*I61</f>
        <v>0</v>
      </c>
      <c r="K61" s="344">
        <f>J61/1000000</f>
        <v>0</v>
      </c>
      <c r="L61" s="342">
        <v>998754</v>
      </c>
      <c r="M61" s="343">
        <v>999078</v>
      </c>
      <c r="N61" s="343">
        <f>L61-M61</f>
        <v>-324</v>
      </c>
      <c r="O61" s="343">
        <f>$F61*N61</f>
        <v>324000</v>
      </c>
      <c r="P61" s="344">
        <f>O61/1000000</f>
        <v>0.324</v>
      </c>
      <c r="Q61" s="468"/>
    </row>
    <row r="62" spans="1:17" ht="12.75" customHeight="1">
      <c r="A62" s="277">
        <v>38</v>
      </c>
      <c r="B62" s="346" t="s">
        <v>16</v>
      </c>
      <c r="C62" s="336">
        <v>4864946</v>
      </c>
      <c r="D62" s="349" t="s">
        <v>12</v>
      </c>
      <c r="E62" s="328" t="s">
        <v>347</v>
      </c>
      <c r="F62" s="336">
        <v>-1000</v>
      </c>
      <c r="G62" s="342">
        <v>9106</v>
      </c>
      <c r="H62" s="343">
        <v>9105</v>
      </c>
      <c r="I62" s="343">
        <f>G62-H62</f>
        <v>1</v>
      </c>
      <c r="J62" s="343">
        <f>$F62*I62</f>
        <v>-1000</v>
      </c>
      <c r="K62" s="344">
        <f>J62/1000000</f>
        <v>-0.001</v>
      </c>
      <c r="L62" s="342">
        <v>1197</v>
      </c>
      <c r="M62" s="343">
        <v>207</v>
      </c>
      <c r="N62" s="343">
        <f>L62-M62</f>
        <v>990</v>
      </c>
      <c r="O62" s="343">
        <f>$F62*N62</f>
        <v>-990000</v>
      </c>
      <c r="P62" s="344">
        <f>O62/1000000</f>
        <v>-0.99</v>
      </c>
      <c r="Q62" s="468"/>
    </row>
    <row r="63" spans="1:17" ht="10.5" customHeight="1">
      <c r="A63" s="277"/>
      <c r="B63" s="800" t="s">
        <v>382</v>
      </c>
      <c r="C63" s="336"/>
      <c r="D63" s="349"/>
      <c r="E63" s="328"/>
      <c r="F63" s="336"/>
      <c r="G63" s="342"/>
      <c r="H63" s="343"/>
      <c r="I63" s="343"/>
      <c r="J63" s="343"/>
      <c r="K63" s="344"/>
      <c r="L63" s="342"/>
      <c r="M63" s="343"/>
      <c r="N63" s="343"/>
      <c r="O63" s="343"/>
      <c r="P63" s="344"/>
      <c r="Q63" s="471"/>
    </row>
    <row r="64" spans="1:17" ht="12.75" customHeight="1">
      <c r="A64" s="277"/>
      <c r="B64" s="800" t="s">
        <v>43</v>
      </c>
      <c r="C64" s="336"/>
      <c r="D64" s="349"/>
      <c r="E64" s="328"/>
      <c r="F64" s="336"/>
      <c r="G64" s="342"/>
      <c r="H64" s="343"/>
      <c r="I64" s="343"/>
      <c r="J64" s="343"/>
      <c r="K64" s="344"/>
      <c r="L64" s="342"/>
      <c r="M64" s="343"/>
      <c r="N64" s="343"/>
      <c r="O64" s="343"/>
      <c r="P64" s="344"/>
      <c r="Q64" s="471"/>
    </row>
    <row r="65" spans="1:17" ht="15.75" customHeight="1">
      <c r="A65" s="278">
        <v>39</v>
      </c>
      <c r="B65" s="346" t="s">
        <v>44</v>
      </c>
      <c r="C65" s="336">
        <v>4864843</v>
      </c>
      <c r="D65" s="349" t="s">
        <v>12</v>
      </c>
      <c r="E65" s="328" t="s">
        <v>347</v>
      </c>
      <c r="F65" s="336">
        <v>1000</v>
      </c>
      <c r="G65" s="342">
        <v>2074</v>
      </c>
      <c r="H65" s="343">
        <v>2073</v>
      </c>
      <c r="I65" s="343">
        <f>G65-H65</f>
        <v>1</v>
      </c>
      <c r="J65" s="343">
        <f>$F65*I65</f>
        <v>1000</v>
      </c>
      <c r="K65" s="344">
        <f>J65/1000000</f>
        <v>0.001</v>
      </c>
      <c r="L65" s="342">
        <v>25866</v>
      </c>
      <c r="M65" s="343">
        <v>25487</v>
      </c>
      <c r="N65" s="343">
        <f>L65-M65</f>
        <v>379</v>
      </c>
      <c r="O65" s="343">
        <f>$F65*N65</f>
        <v>379000</v>
      </c>
      <c r="P65" s="344">
        <f>O65/1000000</f>
        <v>0.379</v>
      </c>
      <c r="Q65" s="471"/>
    </row>
    <row r="66" spans="1:17" s="520" customFormat="1" ht="15.75" customHeight="1" thickBot="1">
      <c r="A66" s="323">
        <v>40</v>
      </c>
      <c r="B66" s="346" t="s">
        <v>45</v>
      </c>
      <c r="C66" s="316">
        <v>5295123</v>
      </c>
      <c r="D66" s="261" t="s">
        <v>12</v>
      </c>
      <c r="E66" s="262" t="s">
        <v>347</v>
      </c>
      <c r="F66" s="494">
        <v>100</v>
      </c>
      <c r="G66" s="342">
        <v>36</v>
      </c>
      <c r="H66" s="343">
        <v>0</v>
      </c>
      <c r="I66" s="343">
        <f>G66-H66</f>
        <v>36</v>
      </c>
      <c r="J66" s="343">
        <f>$F66*I66</f>
        <v>3600</v>
      </c>
      <c r="K66" s="344">
        <f>J66/1000000</f>
        <v>0.0036</v>
      </c>
      <c r="L66" s="342">
        <v>12827</v>
      </c>
      <c r="M66" s="343">
        <v>5793</v>
      </c>
      <c r="N66" s="343">
        <f>L66-M66</f>
        <v>7034</v>
      </c>
      <c r="O66" s="343">
        <f>$F66*N66</f>
        <v>703400</v>
      </c>
      <c r="P66" s="344">
        <f>O66/1000000</f>
        <v>0.7034</v>
      </c>
      <c r="Q66" s="495"/>
    </row>
    <row r="67" spans="1:17" ht="21.75" customHeight="1" thickBot="1" thickTop="1">
      <c r="A67" s="278"/>
      <c r="B67" s="493" t="s">
        <v>312</v>
      </c>
      <c r="C67" s="39"/>
      <c r="D67" s="350"/>
      <c r="E67" s="328"/>
      <c r="F67" s="39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604" t="str">
        <f>Q1</f>
        <v>JUNE-2016</v>
      </c>
    </row>
    <row r="68" spans="1:17" ht="15.75" customHeight="1" thickTop="1">
      <c r="A68" s="276"/>
      <c r="B68" s="345" t="s">
        <v>46</v>
      </c>
      <c r="C68" s="326"/>
      <c r="D68" s="351"/>
      <c r="E68" s="351"/>
      <c r="F68" s="326"/>
      <c r="G68" s="605"/>
      <c r="H68" s="606"/>
      <c r="I68" s="606"/>
      <c r="J68" s="606"/>
      <c r="K68" s="607"/>
      <c r="L68" s="605"/>
      <c r="M68" s="606"/>
      <c r="N68" s="606"/>
      <c r="O68" s="606"/>
      <c r="P68" s="607"/>
      <c r="Q68" s="608"/>
    </row>
    <row r="69" spans="1:17" ht="15.75" customHeight="1">
      <c r="A69" s="277">
        <v>41</v>
      </c>
      <c r="B69" s="524" t="s">
        <v>83</v>
      </c>
      <c r="C69" s="336">
        <v>4865169</v>
      </c>
      <c r="D69" s="350" t="s">
        <v>12</v>
      </c>
      <c r="E69" s="328" t="s">
        <v>347</v>
      </c>
      <c r="F69" s="336">
        <v>1000</v>
      </c>
      <c r="G69" s="342">
        <v>1360</v>
      </c>
      <c r="H69" s="343">
        <v>1360</v>
      </c>
      <c r="I69" s="343">
        <f>G69-H69</f>
        <v>0</v>
      </c>
      <c r="J69" s="343">
        <f>$F69*I69</f>
        <v>0</v>
      </c>
      <c r="K69" s="344">
        <f>J69/1000000</f>
        <v>0</v>
      </c>
      <c r="L69" s="342">
        <v>61309</v>
      </c>
      <c r="M69" s="343">
        <v>61309</v>
      </c>
      <c r="N69" s="343">
        <f>L69-M69</f>
        <v>0</v>
      </c>
      <c r="O69" s="343">
        <f>$F69*N69</f>
        <v>0</v>
      </c>
      <c r="P69" s="344">
        <f>O69/1000000</f>
        <v>0</v>
      </c>
      <c r="Q69" s="471"/>
    </row>
    <row r="70" spans="1:17" ht="15.75" customHeight="1">
      <c r="A70" s="277"/>
      <c r="B70" s="347" t="s">
        <v>309</v>
      </c>
      <c r="C70" s="336"/>
      <c r="D70" s="350"/>
      <c r="E70" s="328"/>
      <c r="F70" s="336"/>
      <c r="G70" s="342"/>
      <c r="H70" s="343"/>
      <c r="I70" s="343"/>
      <c r="J70" s="343"/>
      <c r="K70" s="344"/>
      <c r="L70" s="342"/>
      <c r="M70" s="343"/>
      <c r="N70" s="343"/>
      <c r="O70" s="343"/>
      <c r="P70" s="344"/>
      <c r="Q70" s="471"/>
    </row>
    <row r="71" spans="1:17" ht="15.75" customHeight="1">
      <c r="A71" s="277">
        <v>42</v>
      </c>
      <c r="B71" s="346" t="s">
        <v>308</v>
      </c>
      <c r="C71" s="336">
        <v>4864806</v>
      </c>
      <c r="D71" s="350" t="s">
        <v>12</v>
      </c>
      <c r="E71" s="328" t="s">
        <v>347</v>
      </c>
      <c r="F71" s="336">
        <v>125</v>
      </c>
      <c r="G71" s="342">
        <v>175505</v>
      </c>
      <c r="H71" s="343">
        <v>176808</v>
      </c>
      <c r="I71" s="343">
        <f>G71-H71</f>
        <v>-1303</v>
      </c>
      <c r="J71" s="343">
        <f>$F71*I71</f>
        <v>-162875</v>
      </c>
      <c r="K71" s="344">
        <f>J71/1000000</f>
        <v>-0.162875</v>
      </c>
      <c r="L71" s="342">
        <v>262419</v>
      </c>
      <c r="M71" s="343">
        <v>261658</v>
      </c>
      <c r="N71" s="343">
        <f>L71-M71</f>
        <v>761</v>
      </c>
      <c r="O71" s="343">
        <f>$F71*N71</f>
        <v>95125</v>
      </c>
      <c r="P71" s="344">
        <f>O71/1000000</f>
        <v>0.095125</v>
      </c>
      <c r="Q71" s="471"/>
    </row>
    <row r="72" spans="1:17" ht="15.75" customHeight="1">
      <c r="A72" s="277"/>
      <c r="B72" s="304" t="s">
        <v>52</v>
      </c>
      <c r="C72" s="337"/>
      <c r="D72" s="352"/>
      <c r="E72" s="352"/>
      <c r="F72" s="337"/>
      <c r="G72" s="342"/>
      <c r="H72" s="343"/>
      <c r="I72" s="343"/>
      <c r="J72" s="343"/>
      <c r="K72" s="344"/>
      <c r="L72" s="342"/>
      <c r="M72" s="343"/>
      <c r="N72" s="343"/>
      <c r="O72" s="343"/>
      <c r="P72" s="344"/>
      <c r="Q72" s="471"/>
    </row>
    <row r="73" spans="1:17" ht="15.75" customHeight="1">
      <c r="A73" s="277">
        <v>43</v>
      </c>
      <c r="B73" s="500" t="s">
        <v>53</v>
      </c>
      <c r="C73" s="337">
        <v>4865090</v>
      </c>
      <c r="D73" s="501" t="s">
        <v>12</v>
      </c>
      <c r="E73" s="328" t="s">
        <v>347</v>
      </c>
      <c r="F73" s="337">
        <v>100</v>
      </c>
      <c r="G73" s="342">
        <v>9223</v>
      </c>
      <c r="H73" s="343">
        <v>9224</v>
      </c>
      <c r="I73" s="343">
        <f>G73-H73</f>
        <v>-1</v>
      </c>
      <c r="J73" s="343">
        <f>$F73*I73</f>
        <v>-100</v>
      </c>
      <c r="K73" s="344">
        <f>J73/1000000</f>
        <v>-0.0001</v>
      </c>
      <c r="L73" s="342">
        <v>37528</v>
      </c>
      <c r="M73" s="343">
        <v>37525</v>
      </c>
      <c r="N73" s="343">
        <f>L73-M73</f>
        <v>3</v>
      </c>
      <c r="O73" s="343">
        <f>$F73*N73</f>
        <v>300</v>
      </c>
      <c r="P73" s="344">
        <f>O73/1000000</f>
        <v>0.0003</v>
      </c>
      <c r="Q73" s="525"/>
    </row>
    <row r="74" spans="1:17" ht="15.75" customHeight="1">
      <c r="A74" s="277">
        <v>44</v>
      </c>
      <c r="B74" s="500" t="s">
        <v>54</v>
      </c>
      <c r="C74" s="337">
        <v>4902519</v>
      </c>
      <c r="D74" s="501" t="s">
        <v>12</v>
      </c>
      <c r="E74" s="328" t="s">
        <v>347</v>
      </c>
      <c r="F74" s="337">
        <v>100</v>
      </c>
      <c r="G74" s="342">
        <v>11403</v>
      </c>
      <c r="H74" s="343">
        <v>11391</v>
      </c>
      <c r="I74" s="284">
        <f>G74-H74</f>
        <v>12</v>
      </c>
      <c r="J74" s="284">
        <f>$F74*I74</f>
        <v>1200</v>
      </c>
      <c r="K74" s="284">
        <f>J74/1000000</f>
        <v>0.0012</v>
      </c>
      <c r="L74" s="342">
        <v>69642</v>
      </c>
      <c r="M74" s="343">
        <v>67887</v>
      </c>
      <c r="N74" s="284">
        <f>L74-M74</f>
        <v>1755</v>
      </c>
      <c r="O74" s="284">
        <f>$F74*N74</f>
        <v>175500</v>
      </c>
      <c r="P74" s="284">
        <f>O74/1000000</f>
        <v>0.1755</v>
      </c>
      <c r="Q74" s="471"/>
    </row>
    <row r="75" spans="1:17" ht="15.75" customHeight="1">
      <c r="A75" s="277">
        <v>45</v>
      </c>
      <c r="B75" s="500" t="s">
        <v>55</v>
      </c>
      <c r="C75" s="337">
        <v>4902539</v>
      </c>
      <c r="D75" s="501" t="s">
        <v>12</v>
      </c>
      <c r="E75" s="328" t="s">
        <v>347</v>
      </c>
      <c r="F75" s="337">
        <v>100</v>
      </c>
      <c r="G75" s="342">
        <v>645</v>
      </c>
      <c r="H75" s="343">
        <v>628</v>
      </c>
      <c r="I75" s="343">
        <f>G75-H75</f>
        <v>17</v>
      </c>
      <c r="J75" s="343">
        <f>$F75*I75</f>
        <v>1700</v>
      </c>
      <c r="K75" s="344">
        <f>J75/1000000</f>
        <v>0.0017</v>
      </c>
      <c r="L75" s="342">
        <v>7853</v>
      </c>
      <c r="M75" s="343">
        <v>4713</v>
      </c>
      <c r="N75" s="343">
        <f>L75-M75</f>
        <v>3140</v>
      </c>
      <c r="O75" s="343">
        <f>$F75*N75</f>
        <v>314000</v>
      </c>
      <c r="P75" s="344">
        <f>O75/1000000</f>
        <v>0.314</v>
      </c>
      <c r="Q75" s="471"/>
    </row>
    <row r="76" spans="1:17" ht="15.75" customHeight="1">
      <c r="A76" s="277"/>
      <c r="B76" s="304" t="s">
        <v>56</v>
      </c>
      <c r="C76" s="337"/>
      <c r="D76" s="352"/>
      <c r="E76" s="352"/>
      <c r="F76" s="337"/>
      <c r="G76" s="342"/>
      <c r="H76" s="343"/>
      <c r="I76" s="343"/>
      <c r="J76" s="343"/>
      <c r="K76" s="344"/>
      <c r="L76" s="342"/>
      <c r="M76" s="343"/>
      <c r="N76" s="343"/>
      <c r="O76" s="343"/>
      <c r="P76" s="344"/>
      <c r="Q76" s="471"/>
    </row>
    <row r="77" spans="1:17" ht="15.75" customHeight="1">
      <c r="A77" s="277">
        <v>46</v>
      </c>
      <c r="B77" s="500" t="s">
        <v>57</v>
      </c>
      <c r="C77" s="337">
        <v>4902554</v>
      </c>
      <c r="D77" s="501" t="s">
        <v>12</v>
      </c>
      <c r="E77" s="328" t="s">
        <v>347</v>
      </c>
      <c r="F77" s="337">
        <v>100</v>
      </c>
      <c r="G77" s="342">
        <v>11090</v>
      </c>
      <c r="H77" s="343">
        <v>10975</v>
      </c>
      <c r="I77" s="343">
        <f>G77-H77</f>
        <v>115</v>
      </c>
      <c r="J77" s="343">
        <f>$F77*I77</f>
        <v>11500</v>
      </c>
      <c r="K77" s="344">
        <f>J77/1000000</f>
        <v>0.0115</v>
      </c>
      <c r="L77" s="342">
        <v>11165</v>
      </c>
      <c r="M77" s="343">
        <v>10704</v>
      </c>
      <c r="N77" s="343">
        <f>L77-M77</f>
        <v>461</v>
      </c>
      <c r="O77" s="343">
        <f>$F77*N77</f>
        <v>46100</v>
      </c>
      <c r="P77" s="344">
        <f>O77/1000000</f>
        <v>0.0461</v>
      </c>
      <c r="Q77" s="471"/>
    </row>
    <row r="78" spans="1:17" ht="15.75" customHeight="1">
      <c r="A78" s="277">
        <v>47</v>
      </c>
      <c r="B78" s="500" t="s">
        <v>58</v>
      </c>
      <c r="C78" s="337">
        <v>4902522</v>
      </c>
      <c r="D78" s="501" t="s">
        <v>12</v>
      </c>
      <c r="E78" s="328" t="s">
        <v>347</v>
      </c>
      <c r="F78" s="337">
        <v>100</v>
      </c>
      <c r="G78" s="342">
        <v>840</v>
      </c>
      <c r="H78" s="343">
        <v>840</v>
      </c>
      <c r="I78" s="343">
        <f aca="true" t="shared" si="12" ref="I78:I83">G78-H78</f>
        <v>0</v>
      </c>
      <c r="J78" s="343">
        <f aca="true" t="shared" si="13" ref="J78:J83">$F78*I78</f>
        <v>0</v>
      </c>
      <c r="K78" s="344">
        <f aca="true" t="shared" si="14" ref="K78:K83">J78/1000000</f>
        <v>0</v>
      </c>
      <c r="L78" s="342">
        <v>185</v>
      </c>
      <c r="M78" s="343">
        <v>185</v>
      </c>
      <c r="N78" s="343">
        <f aca="true" t="shared" si="15" ref="N78:N83">L78-M78</f>
        <v>0</v>
      </c>
      <c r="O78" s="343">
        <f aca="true" t="shared" si="16" ref="O78:O83">$F78*N78</f>
        <v>0</v>
      </c>
      <c r="P78" s="344">
        <f aca="true" t="shared" si="17" ref="P78:P83">O78/1000000</f>
        <v>0</v>
      </c>
      <c r="Q78" s="471"/>
    </row>
    <row r="79" spans="1:17" ht="15.75" customHeight="1">
      <c r="A79" s="277">
        <v>48</v>
      </c>
      <c r="B79" s="500" t="s">
        <v>59</v>
      </c>
      <c r="C79" s="337">
        <v>4902523</v>
      </c>
      <c r="D79" s="501" t="s">
        <v>12</v>
      </c>
      <c r="E79" s="328" t="s">
        <v>347</v>
      </c>
      <c r="F79" s="337">
        <v>100</v>
      </c>
      <c r="G79" s="342">
        <v>999815</v>
      </c>
      <c r="H79" s="343">
        <v>999815</v>
      </c>
      <c r="I79" s="343">
        <f t="shared" si="12"/>
        <v>0</v>
      </c>
      <c r="J79" s="343">
        <f t="shared" si="13"/>
        <v>0</v>
      </c>
      <c r="K79" s="344">
        <f t="shared" si="14"/>
        <v>0</v>
      </c>
      <c r="L79" s="342">
        <v>999943</v>
      </c>
      <c r="M79" s="343">
        <v>999943</v>
      </c>
      <c r="N79" s="343">
        <f t="shared" si="15"/>
        <v>0</v>
      </c>
      <c r="O79" s="343">
        <f t="shared" si="16"/>
        <v>0</v>
      </c>
      <c r="P79" s="344">
        <f t="shared" si="17"/>
        <v>0</v>
      </c>
      <c r="Q79" s="471"/>
    </row>
    <row r="80" spans="1:17" ht="15.75" customHeight="1">
      <c r="A80" s="277">
        <v>49</v>
      </c>
      <c r="B80" s="500" t="s">
        <v>60</v>
      </c>
      <c r="C80" s="337">
        <v>4902547</v>
      </c>
      <c r="D80" s="501" t="s">
        <v>12</v>
      </c>
      <c r="E80" s="328" t="s">
        <v>347</v>
      </c>
      <c r="F80" s="337">
        <v>100</v>
      </c>
      <c r="G80" s="342">
        <v>5885</v>
      </c>
      <c r="H80" s="343">
        <v>5885</v>
      </c>
      <c r="I80" s="343">
        <f>G80-H80</f>
        <v>0</v>
      </c>
      <c r="J80" s="343">
        <f>$F80*I80</f>
        <v>0</v>
      </c>
      <c r="K80" s="344">
        <f>J80/1000000</f>
        <v>0</v>
      </c>
      <c r="L80" s="342">
        <v>8891</v>
      </c>
      <c r="M80" s="343">
        <v>8891</v>
      </c>
      <c r="N80" s="343">
        <f>L80-M80</f>
        <v>0</v>
      </c>
      <c r="O80" s="343">
        <f>$F80*N80</f>
        <v>0</v>
      </c>
      <c r="P80" s="344">
        <f>O80/1000000</f>
        <v>0</v>
      </c>
      <c r="Q80" s="471"/>
    </row>
    <row r="81" spans="1:17" ht="15.75" customHeight="1">
      <c r="A81" s="277">
        <v>50</v>
      </c>
      <c r="B81" s="500" t="s">
        <v>61</v>
      </c>
      <c r="C81" s="337">
        <v>4902605</v>
      </c>
      <c r="D81" s="501" t="s">
        <v>12</v>
      </c>
      <c r="E81" s="328" t="s">
        <v>347</v>
      </c>
      <c r="F81" s="526">
        <v>1333.33</v>
      </c>
      <c r="G81" s="342">
        <v>0</v>
      </c>
      <c r="H81" s="343">
        <v>0</v>
      </c>
      <c r="I81" s="343">
        <f t="shared" si="12"/>
        <v>0</v>
      </c>
      <c r="J81" s="343">
        <f t="shared" si="13"/>
        <v>0</v>
      </c>
      <c r="K81" s="344">
        <f t="shared" si="14"/>
        <v>0</v>
      </c>
      <c r="L81" s="342">
        <v>0</v>
      </c>
      <c r="M81" s="343">
        <v>0</v>
      </c>
      <c r="N81" s="343">
        <f t="shared" si="15"/>
        <v>0</v>
      </c>
      <c r="O81" s="343">
        <f t="shared" si="16"/>
        <v>0</v>
      </c>
      <c r="P81" s="344">
        <f t="shared" si="17"/>
        <v>0</v>
      </c>
      <c r="Q81" s="514"/>
    </row>
    <row r="82" spans="1:17" ht="15.75" customHeight="1">
      <c r="A82" s="277">
        <v>51</v>
      </c>
      <c r="B82" s="500" t="s">
        <v>62</v>
      </c>
      <c r="C82" s="337">
        <v>4902526</v>
      </c>
      <c r="D82" s="501" t="s">
        <v>12</v>
      </c>
      <c r="E82" s="328" t="s">
        <v>347</v>
      </c>
      <c r="F82" s="337">
        <v>100</v>
      </c>
      <c r="G82" s="342">
        <v>16050</v>
      </c>
      <c r="H82" s="343">
        <v>16082</v>
      </c>
      <c r="I82" s="284">
        <f t="shared" si="12"/>
        <v>-32</v>
      </c>
      <c r="J82" s="284">
        <f t="shared" si="13"/>
        <v>-3200</v>
      </c>
      <c r="K82" s="284">
        <f t="shared" si="14"/>
        <v>-0.0032</v>
      </c>
      <c r="L82" s="342">
        <v>21914</v>
      </c>
      <c r="M82" s="343">
        <v>21684</v>
      </c>
      <c r="N82" s="284">
        <f t="shared" si="15"/>
        <v>230</v>
      </c>
      <c r="O82" s="284">
        <f t="shared" si="16"/>
        <v>23000</v>
      </c>
      <c r="P82" s="284">
        <f t="shared" si="17"/>
        <v>0.023</v>
      </c>
      <c r="Q82" s="483" t="s">
        <v>457</v>
      </c>
    </row>
    <row r="83" spans="1:17" ht="15.75" customHeight="1">
      <c r="A83" s="277">
        <v>52</v>
      </c>
      <c r="B83" s="500" t="s">
        <v>63</v>
      </c>
      <c r="C83" s="337">
        <v>4902529</v>
      </c>
      <c r="D83" s="501" t="s">
        <v>12</v>
      </c>
      <c r="E83" s="328" t="s">
        <v>347</v>
      </c>
      <c r="F83" s="526">
        <v>44.44</v>
      </c>
      <c r="G83" s="342">
        <v>990863</v>
      </c>
      <c r="H83" s="343">
        <v>990926</v>
      </c>
      <c r="I83" s="343">
        <f t="shared" si="12"/>
        <v>-63</v>
      </c>
      <c r="J83" s="343">
        <f t="shared" si="13"/>
        <v>-2799.72</v>
      </c>
      <c r="K83" s="344">
        <f t="shared" si="14"/>
        <v>-0.00279972</v>
      </c>
      <c r="L83" s="342">
        <v>263</v>
      </c>
      <c r="M83" s="343">
        <v>306</v>
      </c>
      <c r="N83" s="343">
        <f t="shared" si="15"/>
        <v>-43</v>
      </c>
      <c r="O83" s="343">
        <f t="shared" si="16"/>
        <v>-1910.9199999999998</v>
      </c>
      <c r="P83" s="344">
        <f t="shared" si="17"/>
        <v>-0.0019109199999999998</v>
      </c>
      <c r="Q83" s="514"/>
    </row>
    <row r="84" spans="1:17" ht="15.75" customHeight="1">
      <c r="A84" s="277"/>
      <c r="B84" s="304" t="s">
        <v>64</v>
      </c>
      <c r="C84" s="337"/>
      <c r="D84" s="352"/>
      <c r="E84" s="352"/>
      <c r="F84" s="337"/>
      <c r="G84" s="342"/>
      <c r="H84" s="343"/>
      <c r="I84" s="343"/>
      <c r="J84" s="343"/>
      <c r="K84" s="344"/>
      <c r="L84" s="342"/>
      <c r="M84" s="343"/>
      <c r="N84" s="343"/>
      <c r="O84" s="343"/>
      <c r="P84" s="344"/>
      <c r="Q84" s="471"/>
    </row>
    <row r="85" spans="1:17" ht="15.75" customHeight="1">
      <c r="A85" s="277">
        <v>53</v>
      </c>
      <c r="B85" s="500" t="s">
        <v>65</v>
      </c>
      <c r="C85" s="337">
        <v>4865091</v>
      </c>
      <c r="D85" s="501" t="s">
        <v>12</v>
      </c>
      <c r="E85" s="328" t="s">
        <v>347</v>
      </c>
      <c r="F85" s="337">
        <v>500</v>
      </c>
      <c r="G85" s="342">
        <v>5438</v>
      </c>
      <c r="H85" s="343">
        <v>5432</v>
      </c>
      <c r="I85" s="343">
        <f>G85-H85</f>
        <v>6</v>
      </c>
      <c r="J85" s="343">
        <f>$F85*I85</f>
        <v>3000</v>
      </c>
      <c r="K85" s="344">
        <f>J85/1000000</f>
        <v>0.003</v>
      </c>
      <c r="L85" s="342">
        <v>34283</v>
      </c>
      <c r="M85" s="343">
        <v>34081</v>
      </c>
      <c r="N85" s="343">
        <f>L85-M85</f>
        <v>202</v>
      </c>
      <c r="O85" s="343">
        <f>$F85*N85</f>
        <v>101000</v>
      </c>
      <c r="P85" s="344">
        <f>O85/1000000</f>
        <v>0.101</v>
      </c>
      <c r="Q85" s="510"/>
    </row>
    <row r="86" spans="1:17" ht="15.75" customHeight="1">
      <c r="A86" s="277">
        <v>54</v>
      </c>
      <c r="B86" s="500" t="s">
        <v>66</v>
      </c>
      <c r="C86" s="337">
        <v>4902579</v>
      </c>
      <c r="D86" s="501" t="s">
        <v>12</v>
      </c>
      <c r="E86" s="328" t="s">
        <v>347</v>
      </c>
      <c r="F86" s="337">
        <v>500</v>
      </c>
      <c r="G86" s="342">
        <v>999895</v>
      </c>
      <c r="H86" s="343">
        <v>999891</v>
      </c>
      <c r="I86" s="343">
        <f>G86-H86</f>
        <v>4</v>
      </c>
      <c r="J86" s="343">
        <f>$F86*I86</f>
        <v>2000</v>
      </c>
      <c r="K86" s="344">
        <f>J86/1000000</f>
        <v>0.002</v>
      </c>
      <c r="L86" s="342">
        <v>457</v>
      </c>
      <c r="M86" s="343">
        <v>368</v>
      </c>
      <c r="N86" s="343">
        <f>L86-M86</f>
        <v>89</v>
      </c>
      <c r="O86" s="343">
        <f>$F86*N86</f>
        <v>44500</v>
      </c>
      <c r="P86" s="344">
        <f>O86/1000000</f>
        <v>0.0445</v>
      </c>
      <c r="Q86" s="471"/>
    </row>
    <row r="87" spans="1:17" ht="15.75" customHeight="1">
      <c r="A87" s="277">
        <v>55</v>
      </c>
      <c r="B87" s="500" t="s">
        <v>67</v>
      </c>
      <c r="C87" s="337">
        <v>4902585</v>
      </c>
      <c r="D87" s="501" t="s">
        <v>12</v>
      </c>
      <c r="E87" s="328" t="s">
        <v>347</v>
      </c>
      <c r="F87" s="526">
        <v>666.6666666666666</v>
      </c>
      <c r="G87" s="342">
        <v>63</v>
      </c>
      <c r="H87" s="343">
        <v>42</v>
      </c>
      <c r="I87" s="343">
        <f>G87-H87</f>
        <v>21</v>
      </c>
      <c r="J87" s="343">
        <f>$F87*I87</f>
        <v>14000</v>
      </c>
      <c r="K87" s="344">
        <f>J87/1000000</f>
        <v>0.014</v>
      </c>
      <c r="L87" s="342">
        <v>52</v>
      </c>
      <c r="M87" s="343">
        <v>37</v>
      </c>
      <c r="N87" s="343">
        <f>L87-M87</f>
        <v>15</v>
      </c>
      <c r="O87" s="343">
        <f>$F87*N87</f>
        <v>10000</v>
      </c>
      <c r="P87" s="344">
        <f>O87/1000000</f>
        <v>0.01</v>
      </c>
      <c r="Q87" s="471"/>
    </row>
    <row r="88" spans="1:17" ht="15.75" customHeight="1">
      <c r="A88" s="277">
        <v>56</v>
      </c>
      <c r="B88" s="500" t="s">
        <v>68</v>
      </c>
      <c r="C88" s="337">
        <v>4865072</v>
      </c>
      <c r="D88" s="501" t="s">
        <v>12</v>
      </c>
      <c r="E88" s="328" t="s">
        <v>347</v>
      </c>
      <c r="F88" s="526">
        <v>666.6666666666666</v>
      </c>
      <c r="G88" s="342">
        <v>2512</v>
      </c>
      <c r="H88" s="343">
        <v>2477</v>
      </c>
      <c r="I88" s="343">
        <f>G88-H88</f>
        <v>35</v>
      </c>
      <c r="J88" s="343">
        <f>$F88*I88</f>
        <v>23333.333333333332</v>
      </c>
      <c r="K88" s="344">
        <f>J88/1000000</f>
        <v>0.02333333333333333</v>
      </c>
      <c r="L88" s="342">
        <v>1191</v>
      </c>
      <c r="M88" s="343">
        <v>1156</v>
      </c>
      <c r="N88" s="343">
        <f>L88-M88</f>
        <v>35</v>
      </c>
      <c r="O88" s="343">
        <f>$F88*N88</f>
        <v>23333.333333333332</v>
      </c>
      <c r="P88" s="344">
        <f>O88/1000000</f>
        <v>0.02333333333333333</v>
      </c>
      <c r="Q88" s="471"/>
    </row>
    <row r="89" spans="2:17" ht="15.75" customHeight="1">
      <c r="B89" s="304" t="s">
        <v>70</v>
      </c>
      <c r="C89" s="337"/>
      <c r="D89" s="352"/>
      <c r="E89" s="352"/>
      <c r="F89" s="337"/>
      <c r="G89" s="342"/>
      <c r="H89" s="343"/>
      <c r="I89" s="343"/>
      <c r="J89" s="343"/>
      <c r="K89" s="344"/>
      <c r="L89" s="342"/>
      <c r="M89" s="343"/>
      <c r="N89" s="343"/>
      <c r="O89" s="343"/>
      <c r="P89" s="344"/>
      <c r="Q89" s="471"/>
    </row>
    <row r="90" spans="1:17" ht="15.75" customHeight="1">
      <c r="A90" s="277">
        <v>57</v>
      </c>
      <c r="B90" s="500" t="s">
        <v>63</v>
      </c>
      <c r="C90" s="337">
        <v>4902568</v>
      </c>
      <c r="D90" s="501" t="s">
        <v>12</v>
      </c>
      <c r="E90" s="328" t="s">
        <v>347</v>
      </c>
      <c r="F90" s="337">
        <v>100</v>
      </c>
      <c r="G90" s="342">
        <v>998417</v>
      </c>
      <c r="H90" s="343">
        <v>998407</v>
      </c>
      <c r="I90" s="343">
        <f aca="true" t="shared" si="18" ref="I90:I95">G90-H90</f>
        <v>10</v>
      </c>
      <c r="J90" s="343">
        <f aca="true" t="shared" si="19" ref="J90:J95">$F90*I90</f>
        <v>1000</v>
      </c>
      <c r="K90" s="344">
        <f aca="true" t="shared" si="20" ref="K90:K95">J90/1000000</f>
        <v>0.001</v>
      </c>
      <c r="L90" s="342">
        <v>744</v>
      </c>
      <c r="M90" s="343">
        <v>659</v>
      </c>
      <c r="N90" s="343">
        <f aca="true" t="shared" si="21" ref="N90:N95">L90-M90</f>
        <v>85</v>
      </c>
      <c r="O90" s="343">
        <f aca="true" t="shared" si="22" ref="O90:O95">$F90*N90</f>
        <v>8500</v>
      </c>
      <c r="P90" s="344">
        <f aca="true" t="shared" si="23" ref="P90:P95">O90/1000000</f>
        <v>0.0085</v>
      </c>
      <c r="Q90" s="483"/>
    </row>
    <row r="91" spans="1:17" ht="15.75" customHeight="1">
      <c r="A91" s="277">
        <v>58</v>
      </c>
      <c r="B91" s="500" t="s">
        <v>71</v>
      </c>
      <c r="C91" s="337">
        <v>4902549</v>
      </c>
      <c r="D91" s="501" t="s">
        <v>12</v>
      </c>
      <c r="E91" s="328" t="s">
        <v>347</v>
      </c>
      <c r="F91" s="337">
        <v>100</v>
      </c>
      <c r="G91" s="342">
        <v>999745</v>
      </c>
      <c r="H91" s="343">
        <v>999746</v>
      </c>
      <c r="I91" s="343">
        <f t="shared" si="18"/>
        <v>-1</v>
      </c>
      <c r="J91" s="343">
        <f t="shared" si="19"/>
        <v>-100</v>
      </c>
      <c r="K91" s="344">
        <f t="shared" si="20"/>
        <v>-0.0001</v>
      </c>
      <c r="L91" s="342">
        <v>999938</v>
      </c>
      <c r="M91" s="343">
        <v>999955</v>
      </c>
      <c r="N91" s="343">
        <f t="shared" si="21"/>
        <v>-17</v>
      </c>
      <c r="O91" s="343">
        <f t="shared" si="22"/>
        <v>-1700</v>
      </c>
      <c r="P91" s="344">
        <f t="shared" si="23"/>
        <v>-0.0017</v>
      </c>
      <c r="Q91" s="483"/>
    </row>
    <row r="92" spans="1:17" ht="15.75" customHeight="1">
      <c r="A92" s="277">
        <v>59</v>
      </c>
      <c r="B92" s="500" t="s">
        <v>84</v>
      </c>
      <c r="C92" s="337">
        <v>4902537</v>
      </c>
      <c r="D92" s="501" t="s">
        <v>12</v>
      </c>
      <c r="E92" s="328" t="s">
        <v>347</v>
      </c>
      <c r="F92" s="337">
        <v>100</v>
      </c>
      <c r="G92" s="342">
        <v>24049</v>
      </c>
      <c r="H92" s="343">
        <v>23646</v>
      </c>
      <c r="I92" s="343">
        <f t="shared" si="18"/>
        <v>403</v>
      </c>
      <c r="J92" s="343">
        <f t="shared" si="19"/>
        <v>40300</v>
      </c>
      <c r="K92" s="344">
        <f t="shared" si="20"/>
        <v>0.0403</v>
      </c>
      <c r="L92" s="342">
        <v>57872</v>
      </c>
      <c r="M92" s="343">
        <v>57658</v>
      </c>
      <c r="N92" s="343">
        <f t="shared" si="21"/>
        <v>214</v>
      </c>
      <c r="O92" s="343">
        <f t="shared" si="22"/>
        <v>21400</v>
      </c>
      <c r="P92" s="344">
        <f t="shared" si="23"/>
        <v>0.0214</v>
      </c>
      <c r="Q92" s="471"/>
    </row>
    <row r="93" spans="1:17" ht="15.75" customHeight="1">
      <c r="A93" s="277">
        <v>60</v>
      </c>
      <c r="B93" s="500" t="s">
        <v>72</v>
      </c>
      <c r="C93" s="337">
        <v>4902578</v>
      </c>
      <c r="D93" s="501" t="s">
        <v>12</v>
      </c>
      <c r="E93" s="328" t="s">
        <v>347</v>
      </c>
      <c r="F93" s="337">
        <v>100</v>
      </c>
      <c r="G93" s="342">
        <v>0</v>
      </c>
      <c r="H93" s="343">
        <v>0</v>
      </c>
      <c r="I93" s="343">
        <f t="shared" si="18"/>
        <v>0</v>
      </c>
      <c r="J93" s="343">
        <f t="shared" si="19"/>
        <v>0</v>
      </c>
      <c r="K93" s="344">
        <f t="shared" si="20"/>
        <v>0</v>
      </c>
      <c r="L93" s="342">
        <v>0</v>
      </c>
      <c r="M93" s="343">
        <v>0</v>
      </c>
      <c r="N93" s="343">
        <f t="shared" si="21"/>
        <v>0</v>
      </c>
      <c r="O93" s="343">
        <f t="shared" si="22"/>
        <v>0</v>
      </c>
      <c r="P93" s="344">
        <f t="shared" si="23"/>
        <v>0</v>
      </c>
      <c r="Q93" s="510"/>
    </row>
    <row r="94" spans="1:17" ht="15.75" customHeight="1">
      <c r="A94" s="278">
        <v>61</v>
      </c>
      <c r="B94" s="500" t="s">
        <v>73</v>
      </c>
      <c r="C94" s="337">
        <v>4902538</v>
      </c>
      <c r="D94" s="501" t="s">
        <v>12</v>
      </c>
      <c r="E94" s="328" t="s">
        <v>347</v>
      </c>
      <c r="F94" s="337">
        <v>100</v>
      </c>
      <c r="G94" s="342">
        <v>999762</v>
      </c>
      <c r="H94" s="343">
        <v>999762</v>
      </c>
      <c r="I94" s="343">
        <f t="shared" si="18"/>
        <v>0</v>
      </c>
      <c r="J94" s="343">
        <f t="shared" si="19"/>
        <v>0</v>
      </c>
      <c r="K94" s="344">
        <f t="shared" si="20"/>
        <v>0</v>
      </c>
      <c r="L94" s="342">
        <v>999987</v>
      </c>
      <c r="M94" s="343">
        <v>999987</v>
      </c>
      <c r="N94" s="343">
        <f t="shared" si="21"/>
        <v>0</v>
      </c>
      <c r="O94" s="343">
        <f t="shared" si="22"/>
        <v>0</v>
      </c>
      <c r="P94" s="344">
        <f t="shared" si="23"/>
        <v>0</v>
      </c>
      <c r="Q94" s="471"/>
    </row>
    <row r="95" spans="1:17" ht="15.75" customHeight="1">
      <c r="A95" s="277">
        <v>62</v>
      </c>
      <c r="B95" s="500" t="s">
        <v>59</v>
      </c>
      <c r="C95" s="337">
        <v>4902527</v>
      </c>
      <c r="D95" s="501" t="s">
        <v>12</v>
      </c>
      <c r="E95" s="328" t="s">
        <v>347</v>
      </c>
      <c r="F95" s="337">
        <v>100</v>
      </c>
      <c r="G95" s="342">
        <v>0</v>
      </c>
      <c r="H95" s="343">
        <v>0</v>
      </c>
      <c r="I95" s="343">
        <f t="shared" si="18"/>
        <v>0</v>
      </c>
      <c r="J95" s="343">
        <f t="shared" si="19"/>
        <v>0</v>
      </c>
      <c r="K95" s="344">
        <f t="shared" si="20"/>
        <v>0</v>
      </c>
      <c r="L95" s="342">
        <v>0</v>
      </c>
      <c r="M95" s="343">
        <v>0</v>
      </c>
      <c r="N95" s="343">
        <f t="shared" si="21"/>
        <v>0</v>
      </c>
      <c r="O95" s="343">
        <f t="shared" si="22"/>
        <v>0</v>
      </c>
      <c r="P95" s="344">
        <f t="shared" si="23"/>
        <v>0</v>
      </c>
      <c r="Q95" s="471"/>
    </row>
    <row r="96" spans="2:17" ht="15.75" customHeight="1">
      <c r="B96" s="304" t="s">
        <v>74</v>
      </c>
      <c r="C96" s="337"/>
      <c r="D96" s="352"/>
      <c r="E96" s="352"/>
      <c r="F96" s="337"/>
      <c r="G96" s="342"/>
      <c r="H96" s="343"/>
      <c r="I96" s="343"/>
      <c r="J96" s="343"/>
      <c r="K96" s="344"/>
      <c r="L96" s="342"/>
      <c r="M96" s="343"/>
      <c r="N96" s="343"/>
      <c r="O96" s="343"/>
      <c r="P96" s="344"/>
      <c r="Q96" s="471"/>
    </row>
    <row r="97" spans="1:17" ht="15.75" customHeight="1">
      <c r="A97" s="277">
        <v>63</v>
      </c>
      <c r="B97" s="500" t="s">
        <v>75</v>
      </c>
      <c r="C97" s="337">
        <v>4902540</v>
      </c>
      <c r="D97" s="501" t="s">
        <v>12</v>
      </c>
      <c r="E97" s="328" t="s">
        <v>347</v>
      </c>
      <c r="F97" s="337">
        <v>100</v>
      </c>
      <c r="G97" s="342">
        <v>1849</v>
      </c>
      <c r="H97" s="343">
        <v>1848</v>
      </c>
      <c r="I97" s="343">
        <f>G97-H97</f>
        <v>1</v>
      </c>
      <c r="J97" s="343">
        <f>$F97*I97</f>
        <v>100</v>
      </c>
      <c r="K97" s="344">
        <f>J97/1000000</f>
        <v>0.0001</v>
      </c>
      <c r="L97" s="342">
        <v>4708</v>
      </c>
      <c r="M97" s="343">
        <v>3873</v>
      </c>
      <c r="N97" s="343">
        <f>L97-M97</f>
        <v>835</v>
      </c>
      <c r="O97" s="343">
        <f>$F97*N97</f>
        <v>83500</v>
      </c>
      <c r="P97" s="344">
        <f>O97/1000000</f>
        <v>0.0835</v>
      </c>
      <c r="Q97" s="483"/>
    </row>
    <row r="98" spans="1:17" ht="15.75" customHeight="1">
      <c r="A98" s="473">
        <v>64</v>
      </c>
      <c r="B98" s="500" t="s">
        <v>76</v>
      </c>
      <c r="C98" s="337">
        <v>4902542</v>
      </c>
      <c r="D98" s="501" t="s">
        <v>12</v>
      </c>
      <c r="E98" s="328" t="s">
        <v>347</v>
      </c>
      <c r="F98" s="337">
        <v>100</v>
      </c>
      <c r="G98" s="342">
        <v>27054</v>
      </c>
      <c r="H98" s="343">
        <v>27047</v>
      </c>
      <c r="I98" s="343">
        <f>G98-H98</f>
        <v>7</v>
      </c>
      <c r="J98" s="343">
        <f>$F98*I98</f>
        <v>700</v>
      </c>
      <c r="K98" s="344">
        <f>J98/1000000</f>
        <v>0.0007</v>
      </c>
      <c r="L98" s="342">
        <v>67544</v>
      </c>
      <c r="M98" s="343">
        <v>66971</v>
      </c>
      <c r="N98" s="343">
        <f>L98-M98</f>
        <v>573</v>
      </c>
      <c r="O98" s="343">
        <f>$F98*N98</f>
        <v>57300</v>
      </c>
      <c r="P98" s="344">
        <f>O98/1000000</f>
        <v>0.0573</v>
      </c>
      <c r="Q98" s="471"/>
    </row>
    <row r="99" spans="1:17" ht="15.75" customHeight="1">
      <c r="A99" s="473">
        <v>65</v>
      </c>
      <c r="B99" s="500" t="s">
        <v>77</v>
      </c>
      <c r="C99" s="337">
        <v>4902536</v>
      </c>
      <c r="D99" s="501" t="s">
        <v>12</v>
      </c>
      <c r="E99" s="328" t="s">
        <v>347</v>
      </c>
      <c r="F99" s="337">
        <v>100</v>
      </c>
      <c r="G99" s="342">
        <v>4771</v>
      </c>
      <c r="H99" s="343">
        <v>4758</v>
      </c>
      <c r="I99" s="343">
        <f>G99-H99</f>
        <v>13</v>
      </c>
      <c r="J99" s="343">
        <f>$F99*I99</f>
        <v>1300</v>
      </c>
      <c r="K99" s="344">
        <f>J99/1000000</f>
        <v>0.0013</v>
      </c>
      <c r="L99" s="342">
        <v>1826</v>
      </c>
      <c r="M99" s="343">
        <v>928</v>
      </c>
      <c r="N99" s="343">
        <f>L99-M99</f>
        <v>898</v>
      </c>
      <c r="O99" s="343">
        <f>$F99*N99</f>
        <v>89800</v>
      </c>
      <c r="P99" s="344">
        <f>O99/1000000</f>
        <v>0.0898</v>
      </c>
      <c r="Q99" s="483"/>
    </row>
    <row r="100" spans="1:17" ht="15.75" customHeight="1">
      <c r="A100" s="473"/>
      <c r="B100" s="304" t="s">
        <v>32</v>
      </c>
      <c r="C100" s="337"/>
      <c r="D100" s="352"/>
      <c r="E100" s="352"/>
      <c r="F100" s="337"/>
      <c r="G100" s="342"/>
      <c r="H100" s="343"/>
      <c r="I100" s="343"/>
      <c r="J100" s="343"/>
      <c r="K100" s="344"/>
      <c r="L100" s="342"/>
      <c r="M100" s="343"/>
      <c r="N100" s="343"/>
      <c r="O100" s="343"/>
      <c r="P100" s="344"/>
      <c r="Q100" s="471"/>
    </row>
    <row r="101" spans="1:17" ht="15.75" customHeight="1">
      <c r="A101" s="473">
        <v>66</v>
      </c>
      <c r="B101" s="500" t="s">
        <v>69</v>
      </c>
      <c r="C101" s="337">
        <v>4864807</v>
      </c>
      <c r="D101" s="501" t="s">
        <v>12</v>
      </c>
      <c r="E101" s="328" t="s">
        <v>347</v>
      </c>
      <c r="F101" s="337">
        <v>100</v>
      </c>
      <c r="G101" s="342">
        <v>189034</v>
      </c>
      <c r="H101" s="343">
        <v>187602</v>
      </c>
      <c r="I101" s="343">
        <f>G101-H101</f>
        <v>1432</v>
      </c>
      <c r="J101" s="343">
        <f>$F101*I101</f>
        <v>143200</v>
      </c>
      <c r="K101" s="344">
        <f>J101/1000000</f>
        <v>0.1432</v>
      </c>
      <c r="L101" s="342">
        <v>19838</v>
      </c>
      <c r="M101" s="343">
        <v>20416</v>
      </c>
      <c r="N101" s="343">
        <f>L101-M101</f>
        <v>-578</v>
      </c>
      <c r="O101" s="343">
        <f>$F101*N101</f>
        <v>-57800</v>
      </c>
      <c r="P101" s="344">
        <f>O101/1000000</f>
        <v>-0.0578</v>
      </c>
      <c r="Q101" s="471"/>
    </row>
    <row r="102" spans="1:17" ht="15.75" customHeight="1">
      <c r="A102" s="474">
        <v>67</v>
      </c>
      <c r="B102" s="500" t="s">
        <v>243</v>
      </c>
      <c r="C102" s="337">
        <v>4865086</v>
      </c>
      <c r="D102" s="501" t="s">
        <v>12</v>
      </c>
      <c r="E102" s="328" t="s">
        <v>347</v>
      </c>
      <c r="F102" s="337">
        <v>100</v>
      </c>
      <c r="G102" s="342">
        <v>24476</v>
      </c>
      <c r="H102" s="343">
        <v>24476</v>
      </c>
      <c r="I102" s="343">
        <f>G102-H102</f>
        <v>0</v>
      </c>
      <c r="J102" s="343">
        <f>$F102*I102</f>
        <v>0</v>
      </c>
      <c r="K102" s="344">
        <f>J102/1000000</f>
        <v>0</v>
      </c>
      <c r="L102" s="342">
        <v>49729</v>
      </c>
      <c r="M102" s="343">
        <v>48742</v>
      </c>
      <c r="N102" s="343">
        <f>L102-M102</f>
        <v>987</v>
      </c>
      <c r="O102" s="343">
        <f>$F102*N102</f>
        <v>98700</v>
      </c>
      <c r="P102" s="344">
        <f>O102/1000000</f>
        <v>0.0987</v>
      </c>
      <c r="Q102" s="471"/>
    </row>
    <row r="103" spans="1:17" ht="15.75" customHeight="1">
      <c r="A103" s="474">
        <v>68</v>
      </c>
      <c r="B103" s="500" t="s">
        <v>82</v>
      </c>
      <c r="C103" s="337">
        <v>4902528</v>
      </c>
      <c r="D103" s="501" t="s">
        <v>12</v>
      </c>
      <c r="E103" s="328" t="s">
        <v>347</v>
      </c>
      <c r="F103" s="337">
        <v>-300</v>
      </c>
      <c r="G103" s="342">
        <v>15</v>
      </c>
      <c r="H103" s="343">
        <v>15</v>
      </c>
      <c r="I103" s="343">
        <f>G103-H103</f>
        <v>0</v>
      </c>
      <c r="J103" s="343">
        <f>$F103*I103</f>
        <v>0</v>
      </c>
      <c r="K103" s="344">
        <f>J103/1000000</f>
        <v>0</v>
      </c>
      <c r="L103" s="342">
        <v>457</v>
      </c>
      <c r="M103" s="343">
        <v>457</v>
      </c>
      <c r="N103" s="343">
        <f>L103-M103</f>
        <v>0</v>
      </c>
      <c r="O103" s="343">
        <f>$F103*N103</f>
        <v>0</v>
      </c>
      <c r="P103" s="344">
        <f>O103/1000000</f>
        <v>0</v>
      </c>
      <c r="Q103" s="483"/>
    </row>
    <row r="104" spans="2:17" ht="15.75" customHeight="1">
      <c r="B104" s="347" t="s">
        <v>78</v>
      </c>
      <c r="C104" s="336"/>
      <c r="D104" s="349"/>
      <c r="E104" s="349"/>
      <c r="F104" s="336"/>
      <c r="G104" s="342"/>
      <c r="H104" s="343"/>
      <c r="I104" s="343"/>
      <c r="J104" s="343"/>
      <c r="K104" s="344"/>
      <c r="L104" s="342"/>
      <c r="M104" s="343"/>
      <c r="N104" s="343"/>
      <c r="O104" s="343"/>
      <c r="P104" s="344"/>
      <c r="Q104" s="471"/>
    </row>
    <row r="105" spans="1:17" ht="16.5">
      <c r="A105" s="474">
        <v>69</v>
      </c>
      <c r="B105" s="548" t="s">
        <v>79</v>
      </c>
      <c r="C105" s="336">
        <v>4902577</v>
      </c>
      <c r="D105" s="349" t="s">
        <v>12</v>
      </c>
      <c r="E105" s="328" t="s">
        <v>347</v>
      </c>
      <c r="F105" s="336">
        <v>-400</v>
      </c>
      <c r="G105" s="342">
        <v>995607</v>
      </c>
      <c r="H105" s="343">
        <v>995607</v>
      </c>
      <c r="I105" s="343">
        <f>G105-H105</f>
        <v>0</v>
      </c>
      <c r="J105" s="343">
        <f>$F105*I105</f>
        <v>0</v>
      </c>
      <c r="K105" s="344">
        <f>J105/1000000</f>
        <v>0</v>
      </c>
      <c r="L105" s="342">
        <v>54</v>
      </c>
      <c r="M105" s="343">
        <v>54</v>
      </c>
      <c r="N105" s="343">
        <f>L105-M105</f>
        <v>0</v>
      </c>
      <c r="O105" s="343">
        <f>$F105*N105</f>
        <v>0</v>
      </c>
      <c r="P105" s="344">
        <f>O105/1000000</f>
        <v>0</v>
      </c>
      <c r="Q105" s="549"/>
    </row>
    <row r="106" spans="1:17" ht="16.5">
      <c r="A106" s="474">
        <v>70</v>
      </c>
      <c r="B106" s="548" t="s">
        <v>80</v>
      </c>
      <c r="C106" s="336">
        <v>4902525</v>
      </c>
      <c r="D106" s="349" t="s">
        <v>12</v>
      </c>
      <c r="E106" s="328" t="s">
        <v>347</v>
      </c>
      <c r="F106" s="336">
        <v>400</v>
      </c>
      <c r="G106" s="342">
        <v>999919</v>
      </c>
      <c r="H106" s="343">
        <v>999919</v>
      </c>
      <c r="I106" s="343">
        <f>G106-H106</f>
        <v>0</v>
      </c>
      <c r="J106" s="343">
        <f>$F106*I106</f>
        <v>0</v>
      </c>
      <c r="K106" s="344">
        <f>J106/1000000</f>
        <v>0</v>
      </c>
      <c r="L106" s="342">
        <v>3</v>
      </c>
      <c r="M106" s="343">
        <v>3</v>
      </c>
      <c r="N106" s="343">
        <f>L106-M106</f>
        <v>0</v>
      </c>
      <c r="O106" s="343">
        <f>$F106*N106</f>
        <v>0</v>
      </c>
      <c r="P106" s="344">
        <f>O106/1000000</f>
        <v>0</v>
      </c>
      <c r="Q106" s="483"/>
    </row>
    <row r="107" spans="2:17" ht="16.5">
      <c r="B107" s="304" t="s">
        <v>386</v>
      </c>
      <c r="C107" s="336"/>
      <c r="D107" s="349"/>
      <c r="E107" s="328"/>
      <c r="F107" s="336"/>
      <c r="G107" s="342"/>
      <c r="H107" s="343"/>
      <c r="I107" s="343"/>
      <c r="J107" s="343"/>
      <c r="K107" s="344"/>
      <c r="L107" s="342"/>
      <c r="M107" s="343"/>
      <c r="N107" s="343"/>
      <c r="O107" s="343"/>
      <c r="P107" s="344"/>
      <c r="Q107" s="471"/>
    </row>
    <row r="108" spans="1:17" ht="18">
      <c r="A108" s="474">
        <v>71</v>
      </c>
      <c r="B108" s="500" t="s">
        <v>392</v>
      </c>
      <c r="C108" s="313">
        <v>5128444</v>
      </c>
      <c r="D108" s="128" t="s">
        <v>12</v>
      </c>
      <c r="E108" s="96" t="s">
        <v>347</v>
      </c>
      <c r="F108" s="418">
        <v>800</v>
      </c>
      <c r="G108" s="342">
        <v>972919</v>
      </c>
      <c r="H108" s="343">
        <v>972919</v>
      </c>
      <c r="I108" s="323">
        <f>G108-H108</f>
        <v>0</v>
      </c>
      <c r="J108" s="323">
        <f>$F108*I108</f>
        <v>0</v>
      </c>
      <c r="K108" s="323">
        <f>J108/1000000</f>
        <v>0</v>
      </c>
      <c r="L108" s="342">
        <v>997601</v>
      </c>
      <c r="M108" s="343">
        <v>999329</v>
      </c>
      <c r="N108" s="323">
        <f>L108-M108</f>
        <v>-1728</v>
      </c>
      <c r="O108" s="323">
        <f>$F108*N108</f>
        <v>-1382400</v>
      </c>
      <c r="P108" s="323">
        <f>O108/1000000</f>
        <v>-1.3824</v>
      </c>
      <c r="Q108" s="471"/>
    </row>
    <row r="109" spans="1:17" ht="18">
      <c r="A109" s="474">
        <v>72</v>
      </c>
      <c r="B109" s="500" t="s">
        <v>402</v>
      </c>
      <c r="C109" s="313">
        <v>4864950</v>
      </c>
      <c r="D109" s="128" t="s">
        <v>12</v>
      </c>
      <c r="E109" s="96" t="s">
        <v>347</v>
      </c>
      <c r="F109" s="418">
        <v>2000</v>
      </c>
      <c r="G109" s="342">
        <v>2076</v>
      </c>
      <c r="H109" s="343">
        <v>2076</v>
      </c>
      <c r="I109" s="323">
        <f>G109-H109</f>
        <v>0</v>
      </c>
      <c r="J109" s="323">
        <f>$F109*I109</f>
        <v>0</v>
      </c>
      <c r="K109" s="323">
        <f>J109/1000000</f>
        <v>0</v>
      </c>
      <c r="L109" s="342">
        <v>985</v>
      </c>
      <c r="M109" s="343">
        <v>342</v>
      </c>
      <c r="N109" s="323">
        <f>L109-M109</f>
        <v>643</v>
      </c>
      <c r="O109" s="323">
        <f>$F109*N109</f>
        <v>1286000</v>
      </c>
      <c r="P109" s="323">
        <f>O109/1000000</f>
        <v>1.286</v>
      </c>
      <c r="Q109" s="471"/>
    </row>
    <row r="110" spans="2:17" ht="18">
      <c r="B110" s="304" t="s">
        <v>416</v>
      </c>
      <c r="C110" s="313"/>
      <c r="D110" s="128"/>
      <c r="E110" s="96"/>
      <c r="F110" s="336"/>
      <c r="G110" s="342"/>
      <c r="H110" s="343"/>
      <c r="I110" s="323"/>
      <c r="J110" s="323"/>
      <c r="K110" s="323"/>
      <c r="L110" s="342"/>
      <c r="M110" s="343"/>
      <c r="N110" s="323"/>
      <c r="O110" s="323"/>
      <c r="P110" s="323"/>
      <c r="Q110" s="342"/>
    </row>
    <row r="111" spans="1:17" ht="18">
      <c r="A111" s="474">
        <v>73</v>
      </c>
      <c r="B111" s="500" t="s">
        <v>417</v>
      </c>
      <c r="C111" s="313">
        <v>5269776</v>
      </c>
      <c r="D111" s="128" t="s">
        <v>12</v>
      </c>
      <c r="E111" s="96" t="s">
        <v>347</v>
      </c>
      <c r="F111" s="418">
        <v>1000</v>
      </c>
      <c r="G111" s="342">
        <v>0</v>
      </c>
      <c r="H111" s="343">
        <v>0</v>
      </c>
      <c r="I111" s="343">
        <f>G111-H111</f>
        <v>0</v>
      </c>
      <c r="J111" s="343">
        <f>$F111*I111</f>
        <v>0</v>
      </c>
      <c r="K111" s="344">
        <f>J111/1000000</f>
        <v>0</v>
      </c>
      <c r="L111" s="342">
        <v>0</v>
      </c>
      <c r="M111" s="343">
        <v>0</v>
      </c>
      <c r="N111" s="343">
        <f>L111-M111</f>
        <v>0</v>
      </c>
      <c r="O111" s="343">
        <f>$F111*N111</f>
        <v>0</v>
      </c>
      <c r="P111" s="344">
        <f>O111/1000000</f>
        <v>0</v>
      </c>
      <c r="Q111" s="342"/>
    </row>
    <row r="112" spans="1:17" ht="18.75" thickBot="1">
      <c r="A112" s="367">
        <v>74</v>
      </c>
      <c r="B112" s="497" t="s">
        <v>418</v>
      </c>
      <c r="C112" s="316">
        <v>4864811</v>
      </c>
      <c r="D112" s="261" t="s">
        <v>12</v>
      </c>
      <c r="E112" s="262" t="s">
        <v>347</v>
      </c>
      <c r="F112" s="494">
        <v>100</v>
      </c>
      <c r="G112" s="469">
        <v>999739</v>
      </c>
      <c r="H112" s="470">
        <v>999739</v>
      </c>
      <c r="I112" s="327">
        <f>G112-H112</f>
        <v>0</v>
      </c>
      <c r="J112" s="327">
        <f>$F112*I112</f>
        <v>0</v>
      </c>
      <c r="K112" s="327">
        <f>J112/1000000</f>
        <v>0</v>
      </c>
      <c r="L112" s="469">
        <v>2105</v>
      </c>
      <c r="M112" s="470">
        <v>577</v>
      </c>
      <c r="N112" s="327">
        <f>L112-M112</f>
        <v>1528</v>
      </c>
      <c r="O112" s="327">
        <f>$F112*N112</f>
        <v>152800</v>
      </c>
      <c r="P112" s="327">
        <f>O112/1000000</f>
        <v>0.1528</v>
      </c>
      <c r="Q112" s="495"/>
    </row>
    <row r="113" spans="2:16" ht="13.5" thickTop="1">
      <c r="B113" s="16"/>
      <c r="G113" s="609"/>
      <c r="H113" s="609"/>
      <c r="I113" s="609"/>
      <c r="J113" s="609"/>
      <c r="K113" s="609"/>
      <c r="L113" s="609"/>
      <c r="M113" s="609"/>
      <c r="N113" s="609"/>
      <c r="O113" s="609"/>
      <c r="P113" s="609"/>
    </row>
    <row r="114" spans="2:16" ht="18">
      <c r="B114" s="157" t="s">
        <v>242</v>
      </c>
      <c r="G114" s="609"/>
      <c r="H114" s="609"/>
      <c r="I114" s="609"/>
      <c r="J114" s="609"/>
      <c r="K114" s="435">
        <f>SUM(K7:K112)</f>
        <v>-2.720741386666667</v>
      </c>
      <c r="L114" s="609"/>
      <c r="M114" s="609"/>
      <c r="N114" s="609"/>
      <c r="O114" s="609"/>
      <c r="P114" s="610">
        <f>SUM(P7:P112)</f>
        <v>2.358147413333333</v>
      </c>
    </row>
    <row r="115" spans="2:16" ht="12.75">
      <c r="B115" s="16"/>
      <c r="G115" s="609"/>
      <c r="H115" s="609"/>
      <c r="I115" s="609"/>
      <c r="J115" s="609"/>
      <c r="K115" s="609"/>
      <c r="L115" s="609"/>
      <c r="M115" s="609"/>
      <c r="N115" s="609"/>
      <c r="O115" s="609"/>
      <c r="P115" s="609"/>
    </row>
    <row r="116" spans="2:16" ht="12.75">
      <c r="B116" s="16"/>
      <c r="G116" s="609"/>
      <c r="H116" s="609"/>
      <c r="I116" s="609"/>
      <c r="J116" s="609"/>
      <c r="K116" s="609"/>
      <c r="L116" s="609"/>
      <c r="M116" s="609"/>
      <c r="N116" s="609"/>
      <c r="O116" s="609"/>
      <c r="P116" s="609"/>
    </row>
    <row r="117" spans="1:16" ht="15.75">
      <c r="A117" s="15"/>
      <c r="G117" s="609"/>
      <c r="H117" s="609"/>
      <c r="I117" s="609"/>
      <c r="J117" s="609"/>
      <c r="K117" s="609"/>
      <c r="L117" s="609"/>
      <c r="M117" s="609"/>
      <c r="N117" s="609"/>
      <c r="O117" s="609"/>
      <c r="P117" s="609"/>
    </row>
    <row r="118" spans="1:17" ht="24" thickBot="1">
      <c r="A118" s="188" t="s">
        <v>241</v>
      </c>
      <c r="G118" s="520"/>
      <c r="H118" s="520"/>
      <c r="I118" s="82" t="s">
        <v>398</v>
      </c>
      <c r="J118" s="520"/>
      <c r="K118" s="520"/>
      <c r="L118" s="520"/>
      <c r="M118" s="520"/>
      <c r="N118" s="82" t="s">
        <v>399</v>
      </c>
      <c r="O118" s="520"/>
      <c r="P118" s="520"/>
      <c r="Q118" s="611" t="str">
        <f>Q1</f>
        <v>JUNE-2016</v>
      </c>
    </row>
    <row r="119" spans="1:17" ht="39.75" thickBot="1" thickTop="1">
      <c r="A119" s="599" t="s">
        <v>8</v>
      </c>
      <c r="B119" s="566" t="s">
        <v>9</v>
      </c>
      <c r="C119" s="567" t="s">
        <v>1</v>
      </c>
      <c r="D119" s="567" t="s">
        <v>2</v>
      </c>
      <c r="E119" s="567" t="s">
        <v>3</v>
      </c>
      <c r="F119" s="567" t="s">
        <v>10</v>
      </c>
      <c r="G119" s="565" t="str">
        <f>G5</f>
        <v>FINAL READING 01/07/2016</v>
      </c>
      <c r="H119" s="567" t="str">
        <f>H5</f>
        <v>INTIAL READING 01/06/2016</v>
      </c>
      <c r="I119" s="567" t="s">
        <v>4</v>
      </c>
      <c r="J119" s="567" t="s">
        <v>5</v>
      </c>
      <c r="K119" s="600" t="s">
        <v>6</v>
      </c>
      <c r="L119" s="565" t="str">
        <f>G5</f>
        <v>FINAL READING 01/07/2016</v>
      </c>
      <c r="M119" s="567" t="str">
        <f>H5</f>
        <v>INTIAL READING 01/06/2016</v>
      </c>
      <c r="N119" s="567" t="s">
        <v>4</v>
      </c>
      <c r="O119" s="567" t="s">
        <v>5</v>
      </c>
      <c r="P119" s="600" t="s">
        <v>6</v>
      </c>
      <c r="Q119" s="600" t="s">
        <v>310</v>
      </c>
    </row>
    <row r="120" spans="1:16" ht="8.25" customHeight="1" thickBot="1" thickTop="1">
      <c r="A120" s="13"/>
      <c r="B120" s="11"/>
      <c r="C120" s="10"/>
      <c r="D120" s="10"/>
      <c r="E120" s="10"/>
      <c r="F120" s="10"/>
      <c r="G120" s="609"/>
      <c r="H120" s="609"/>
      <c r="I120" s="609"/>
      <c r="J120" s="609"/>
      <c r="K120" s="609"/>
      <c r="L120" s="609"/>
      <c r="M120" s="609"/>
      <c r="N120" s="609"/>
      <c r="O120" s="609"/>
      <c r="P120" s="609"/>
    </row>
    <row r="121" spans="1:17" ht="15.75" customHeight="1" thickTop="1">
      <c r="A121" s="338"/>
      <c r="B121" s="339" t="s">
        <v>27</v>
      </c>
      <c r="C121" s="326"/>
      <c r="D121" s="320"/>
      <c r="E121" s="320"/>
      <c r="F121" s="320"/>
      <c r="G121" s="612"/>
      <c r="H121" s="613"/>
      <c r="I121" s="613"/>
      <c r="J121" s="613"/>
      <c r="K121" s="614"/>
      <c r="L121" s="612"/>
      <c r="M121" s="613"/>
      <c r="N121" s="613"/>
      <c r="O121" s="613"/>
      <c r="P121" s="614"/>
      <c r="Q121" s="608"/>
    </row>
    <row r="122" spans="1:17" ht="15.75" customHeight="1">
      <c r="A122" s="325">
        <v>1</v>
      </c>
      <c r="B122" s="346" t="s">
        <v>81</v>
      </c>
      <c r="C122" s="336">
        <v>4865092</v>
      </c>
      <c r="D122" s="328" t="s">
        <v>12</v>
      </c>
      <c r="E122" s="328" t="s">
        <v>347</v>
      </c>
      <c r="F122" s="336">
        <v>-100</v>
      </c>
      <c r="G122" s="342">
        <v>23898</v>
      </c>
      <c r="H122" s="343">
        <v>23691</v>
      </c>
      <c r="I122" s="343">
        <f>G122-H122</f>
        <v>207</v>
      </c>
      <c r="J122" s="343">
        <f aca="true" t="shared" si="24" ref="J122:J131">$F122*I122</f>
        <v>-20700</v>
      </c>
      <c r="K122" s="344">
        <f aca="true" t="shared" si="25" ref="K122:K131">J122/1000000</f>
        <v>-0.0207</v>
      </c>
      <c r="L122" s="342">
        <v>25567</v>
      </c>
      <c r="M122" s="343">
        <v>24805</v>
      </c>
      <c r="N122" s="343">
        <f>L122-M122</f>
        <v>762</v>
      </c>
      <c r="O122" s="343">
        <f aca="true" t="shared" si="26" ref="O122:O131">$F122*N122</f>
        <v>-76200</v>
      </c>
      <c r="P122" s="344">
        <f aca="true" t="shared" si="27" ref="P122:P131">O122/1000000</f>
        <v>-0.0762</v>
      </c>
      <c r="Q122" s="471"/>
    </row>
    <row r="123" spans="1:17" ht="16.5">
      <c r="A123" s="325"/>
      <c r="B123" s="347" t="s">
        <v>39</v>
      </c>
      <c r="C123" s="336"/>
      <c r="D123" s="350"/>
      <c r="E123" s="350"/>
      <c r="F123" s="336"/>
      <c r="G123" s="342"/>
      <c r="H123" s="343"/>
      <c r="I123" s="343"/>
      <c r="J123" s="343"/>
      <c r="K123" s="344"/>
      <c r="L123" s="342"/>
      <c r="M123" s="343"/>
      <c r="N123" s="343"/>
      <c r="O123" s="343"/>
      <c r="P123" s="344"/>
      <c r="Q123" s="471"/>
    </row>
    <row r="124" spans="1:17" ht="16.5">
      <c r="A124" s="325">
        <v>2</v>
      </c>
      <c r="B124" s="346" t="s">
        <v>40</v>
      </c>
      <c r="C124" s="336">
        <v>4864955</v>
      </c>
      <c r="D124" s="349" t="s">
        <v>12</v>
      </c>
      <c r="E124" s="328" t="s">
        <v>347</v>
      </c>
      <c r="F124" s="336">
        <v>-1000</v>
      </c>
      <c r="G124" s="342">
        <v>13849</v>
      </c>
      <c r="H124" s="343">
        <v>13849</v>
      </c>
      <c r="I124" s="343">
        <f>G124-H124</f>
        <v>0</v>
      </c>
      <c r="J124" s="343">
        <f t="shared" si="24"/>
        <v>0</v>
      </c>
      <c r="K124" s="344">
        <f t="shared" si="25"/>
        <v>0</v>
      </c>
      <c r="L124" s="342">
        <v>8083</v>
      </c>
      <c r="M124" s="343">
        <v>7850</v>
      </c>
      <c r="N124" s="343">
        <f>L124-M124</f>
        <v>233</v>
      </c>
      <c r="O124" s="343">
        <f t="shared" si="26"/>
        <v>-233000</v>
      </c>
      <c r="P124" s="344">
        <f t="shared" si="27"/>
        <v>-0.233</v>
      </c>
      <c r="Q124" s="471"/>
    </row>
    <row r="125" spans="1:17" ht="16.5">
      <c r="A125" s="325"/>
      <c r="B125" s="347" t="s">
        <v>18</v>
      </c>
      <c r="C125" s="336"/>
      <c r="D125" s="349"/>
      <c r="E125" s="328"/>
      <c r="F125" s="336"/>
      <c r="G125" s="342"/>
      <c r="H125" s="343"/>
      <c r="I125" s="343"/>
      <c r="J125" s="343"/>
      <c r="K125" s="344"/>
      <c r="L125" s="342"/>
      <c r="M125" s="343"/>
      <c r="N125" s="343"/>
      <c r="O125" s="343"/>
      <c r="P125" s="344"/>
      <c r="Q125" s="471"/>
    </row>
    <row r="126" spans="1:17" ht="16.5">
      <c r="A126" s="325">
        <v>3</v>
      </c>
      <c r="B126" s="346" t="s">
        <v>19</v>
      </c>
      <c r="C126" s="336">
        <v>4864808</v>
      </c>
      <c r="D126" s="349" t="s">
        <v>12</v>
      </c>
      <c r="E126" s="328" t="s">
        <v>347</v>
      </c>
      <c r="F126" s="336">
        <v>-200</v>
      </c>
      <c r="G126" s="342">
        <v>11770</v>
      </c>
      <c r="H126" s="343">
        <v>11770</v>
      </c>
      <c r="I126" s="343">
        <f>G126-H126</f>
        <v>0</v>
      </c>
      <c r="J126" s="343">
        <f t="shared" si="24"/>
        <v>0</v>
      </c>
      <c r="K126" s="344">
        <f t="shared" si="25"/>
        <v>0</v>
      </c>
      <c r="L126" s="342">
        <v>19034</v>
      </c>
      <c r="M126" s="343">
        <v>20656</v>
      </c>
      <c r="N126" s="343">
        <f>L126-M126</f>
        <v>-1622</v>
      </c>
      <c r="O126" s="343">
        <f t="shared" si="26"/>
        <v>324400</v>
      </c>
      <c r="P126" s="344">
        <f t="shared" si="27"/>
        <v>0.3244</v>
      </c>
      <c r="Q126" s="503"/>
    </row>
    <row r="127" spans="1:17" ht="16.5">
      <c r="A127" s="325">
        <v>4</v>
      </c>
      <c r="B127" s="346" t="s">
        <v>20</v>
      </c>
      <c r="C127" s="336">
        <v>4865144</v>
      </c>
      <c r="D127" s="349" t="s">
        <v>12</v>
      </c>
      <c r="E127" s="328" t="s">
        <v>347</v>
      </c>
      <c r="F127" s="336">
        <v>-1000</v>
      </c>
      <c r="G127" s="342">
        <v>86052</v>
      </c>
      <c r="H127" s="343">
        <v>86052</v>
      </c>
      <c r="I127" s="343">
        <f>G127-H127</f>
        <v>0</v>
      </c>
      <c r="J127" s="343">
        <f>$F127*I127</f>
        <v>0</v>
      </c>
      <c r="K127" s="344">
        <f>J127/1000000</f>
        <v>0</v>
      </c>
      <c r="L127" s="342">
        <v>121699</v>
      </c>
      <c r="M127" s="343">
        <v>121189</v>
      </c>
      <c r="N127" s="343">
        <f>L127-M127</f>
        <v>510</v>
      </c>
      <c r="O127" s="343">
        <f>$F127*N127</f>
        <v>-510000</v>
      </c>
      <c r="P127" s="344">
        <f>O127/1000000</f>
        <v>-0.51</v>
      </c>
      <c r="Q127" s="471"/>
    </row>
    <row r="128" spans="1:17" ht="16.5">
      <c r="A128" s="615"/>
      <c r="B128" s="616" t="s">
        <v>47</v>
      </c>
      <c r="C128" s="324"/>
      <c r="D128" s="328"/>
      <c r="E128" s="328"/>
      <c r="F128" s="617"/>
      <c r="G128" s="618"/>
      <c r="H128" s="619"/>
      <c r="I128" s="343"/>
      <c r="J128" s="343"/>
      <c r="K128" s="344"/>
      <c r="L128" s="618"/>
      <c r="M128" s="619"/>
      <c r="N128" s="343"/>
      <c r="O128" s="343"/>
      <c r="P128" s="344"/>
      <c r="Q128" s="471"/>
    </row>
    <row r="129" spans="1:17" ht="16.5">
      <c r="A129" s="325">
        <v>5</v>
      </c>
      <c r="B129" s="524" t="s">
        <v>48</v>
      </c>
      <c r="C129" s="336">
        <v>4864813</v>
      </c>
      <c r="D129" s="350" t="s">
        <v>12</v>
      </c>
      <c r="E129" s="328" t="s">
        <v>347</v>
      </c>
      <c r="F129" s="336">
        <v>-100</v>
      </c>
      <c r="G129" s="342">
        <v>19749</v>
      </c>
      <c r="H129" s="278">
        <v>19790</v>
      </c>
      <c r="I129" s="343">
        <f>G129-H129</f>
        <v>-41</v>
      </c>
      <c r="J129" s="343">
        <f t="shared" si="24"/>
        <v>4100</v>
      </c>
      <c r="K129" s="344">
        <f t="shared" si="25"/>
        <v>0.0041</v>
      </c>
      <c r="L129" s="342">
        <v>143076</v>
      </c>
      <c r="M129" s="343">
        <v>142790</v>
      </c>
      <c r="N129" s="343">
        <f>L129-M129</f>
        <v>286</v>
      </c>
      <c r="O129" s="343">
        <f t="shared" si="26"/>
        <v>-28600</v>
      </c>
      <c r="P129" s="344">
        <f t="shared" si="27"/>
        <v>-0.0286</v>
      </c>
      <c r="Q129" s="514" t="s">
        <v>458</v>
      </c>
    </row>
    <row r="130" spans="1:17" ht="16.5">
      <c r="A130" s="325"/>
      <c r="B130" s="348" t="s">
        <v>49</v>
      </c>
      <c r="C130" s="336"/>
      <c r="D130" s="349"/>
      <c r="E130" s="328"/>
      <c r="F130" s="336"/>
      <c r="G130" s="342"/>
      <c r="H130" s="343"/>
      <c r="I130" s="343"/>
      <c r="J130" s="343"/>
      <c r="K130" s="344"/>
      <c r="L130" s="342"/>
      <c r="M130" s="343"/>
      <c r="N130" s="343"/>
      <c r="O130" s="343"/>
      <c r="P130" s="344"/>
      <c r="Q130" s="471"/>
    </row>
    <row r="131" spans="1:17" ht="16.5">
      <c r="A131" s="325">
        <v>6</v>
      </c>
      <c r="B131" s="550" t="s">
        <v>350</v>
      </c>
      <c r="C131" s="336">
        <v>4865174</v>
      </c>
      <c r="D131" s="350" t="s">
        <v>12</v>
      </c>
      <c r="E131" s="328" t="s">
        <v>347</v>
      </c>
      <c r="F131" s="336">
        <v>-1000</v>
      </c>
      <c r="G131" s="342">
        <v>0</v>
      </c>
      <c r="H131" s="343">
        <v>0</v>
      </c>
      <c r="I131" s="343">
        <f>G131-H131</f>
        <v>0</v>
      </c>
      <c r="J131" s="343">
        <f t="shared" si="24"/>
        <v>0</v>
      </c>
      <c r="K131" s="344">
        <f t="shared" si="25"/>
        <v>0</v>
      </c>
      <c r="L131" s="342">
        <v>0</v>
      </c>
      <c r="M131" s="343">
        <v>0</v>
      </c>
      <c r="N131" s="343">
        <f>L131-M131</f>
        <v>0</v>
      </c>
      <c r="O131" s="343">
        <f t="shared" si="26"/>
        <v>0</v>
      </c>
      <c r="P131" s="344">
        <f t="shared" si="27"/>
        <v>0</v>
      </c>
      <c r="Q131" s="510"/>
    </row>
    <row r="132" spans="1:17" ht="16.5">
      <c r="A132" s="325"/>
      <c r="B132" s="347" t="s">
        <v>35</v>
      </c>
      <c r="C132" s="336"/>
      <c r="D132" s="350"/>
      <c r="E132" s="328"/>
      <c r="F132" s="336"/>
      <c r="G132" s="342"/>
      <c r="H132" s="343"/>
      <c r="I132" s="343"/>
      <c r="J132" s="343"/>
      <c r="K132" s="344"/>
      <c r="L132" s="342"/>
      <c r="M132" s="343"/>
      <c r="N132" s="343"/>
      <c r="O132" s="343"/>
      <c r="P132" s="344"/>
      <c r="Q132" s="471"/>
    </row>
    <row r="133" spans="1:17" ht="16.5">
      <c r="A133" s="325">
        <v>7</v>
      </c>
      <c r="B133" s="346" t="s">
        <v>363</v>
      </c>
      <c r="C133" s="336">
        <v>4864964</v>
      </c>
      <c r="D133" s="349" t="s">
        <v>12</v>
      </c>
      <c r="E133" s="328" t="s">
        <v>347</v>
      </c>
      <c r="F133" s="336">
        <v>-800</v>
      </c>
      <c r="G133" s="342">
        <v>992738</v>
      </c>
      <c r="H133" s="343">
        <v>993302</v>
      </c>
      <c r="I133" s="343">
        <f>G133-H133</f>
        <v>-564</v>
      </c>
      <c r="J133" s="343">
        <f>$F133*I133</f>
        <v>451200</v>
      </c>
      <c r="K133" s="344">
        <f>J133/1000000</f>
        <v>0.4512</v>
      </c>
      <c r="L133" s="342">
        <v>999965</v>
      </c>
      <c r="M133" s="343">
        <v>999973</v>
      </c>
      <c r="N133" s="343">
        <f>L133-M133</f>
        <v>-8</v>
      </c>
      <c r="O133" s="343">
        <f>$F133*N133</f>
        <v>6400</v>
      </c>
      <c r="P133" s="344">
        <f>O133/1000000</f>
        <v>0.0064</v>
      </c>
      <c r="Q133" s="471"/>
    </row>
    <row r="134" spans="1:17" ht="16.5">
      <c r="A134" s="325"/>
      <c r="B134" s="348" t="s">
        <v>386</v>
      </c>
      <c r="C134" s="336"/>
      <c r="D134" s="349"/>
      <c r="E134" s="328"/>
      <c r="F134" s="336"/>
      <c r="G134" s="342"/>
      <c r="H134" s="343"/>
      <c r="I134" s="343"/>
      <c r="J134" s="343"/>
      <c r="K134" s="344"/>
      <c r="L134" s="342"/>
      <c r="M134" s="343"/>
      <c r="N134" s="343"/>
      <c r="O134" s="343"/>
      <c r="P134" s="344"/>
      <c r="Q134" s="471"/>
    </row>
    <row r="135" spans="1:17" ht="16.5">
      <c r="A135" s="325">
        <v>8</v>
      </c>
      <c r="B135" s="776" t="s">
        <v>391</v>
      </c>
      <c r="C135" s="336">
        <v>5128407</v>
      </c>
      <c r="D135" s="128" t="s">
        <v>12</v>
      </c>
      <c r="E135" s="96" t="s">
        <v>347</v>
      </c>
      <c r="F135" s="418">
        <v>2000</v>
      </c>
      <c r="G135" s="342">
        <v>999427</v>
      </c>
      <c r="H135" s="343">
        <v>999427</v>
      </c>
      <c r="I135" s="323">
        <f>G135-H135</f>
        <v>0</v>
      </c>
      <c r="J135" s="323">
        <f>$F135*I135</f>
        <v>0</v>
      </c>
      <c r="K135" s="323">
        <f>J135/1000000</f>
        <v>0</v>
      </c>
      <c r="L135" s="342">
        <v>999958</v>
      </c>
      <c r="M135" s="343">
        <v>999958</v>
      </c>
      <c r="N135" s="323">
        <f>L135-M135</f>
        <v>0</v>
      </c>
      <c r="O135" s="323">
        <f>$F135*N135</f>
        <v>0</v>
      </c>
      <c r="P135" s="323">
        <f>O135/1000000</f>
        <v>0</v>
      </c>
      <c r="Q135" s="472"/>
    </row>
    <row r="136" spans="1:17" ht="13.5" thickBot="1">
      <c r="A136" s="46"/>
      <c r="B136" s="141"/>
      <c r="C136" s="47"/>
      <c r="D136" s="90"/>
      <c r="E136" s="142"/>
      <c r="F136" s="90"/>
      <c r="G136" s="105"/>
      <c r="H136" s="106"/>
      <c r="I136" s="106"/>
      <c r="J136" s="106"/>
      <c r="K136" s="110"/>
      <c r="L136" s="105"/>
      <c r="M136" s="106"/>
      <c r="N136" s="106"/>
      <c r="O136" s="106"/>
      <c r="P136" s="110"/>
      <c r="Q136" s="620"/>
    </row>
    <row r="137" ht="13.5" thickTop="1"/>
    <row r="138" spans="2:16" ht="18">
      <c r="B138" s="317" t="s">
        <v>311</v>
      </c>
      <c r="K138" s="158">
        <f>SUM(K122:K136)</f>
        <v>0.4346</v>
      </c>
      <c r="P138" s="158">
        <f>SUM(P122:P136)</f>
        <v>-0.517</v>
      </c>
    </row>
    <row r="139" spans="11:16" ht="15.75">
      <c r="K139" s="87"/>
      <c r="P139" s="87"/>
    </row>
    <row r="140" spans="11:16" ht="15.75">
      <c r="K140" s="87"/>
      <c r="P140" s="87"/>
    </row>
    <row r="141" spans="11:16" ht="15.75">
      <c r="K141" s="87"/>
      <c r="P141" s="87"/>
    </row>
    <row r="142" spans="11:16" ht="15.75">
      <c r="K142" s="87"/>
      <c r="P142" s="87"/>
    </row>
    <row r="143" spans="11:16" ht="15.75">
      <c r="K143" s="87"/>
      <c r="P143" s="87"/>
    </row>
    <row r="144" ht="13.5" thickBot="1"/>
    <row r="145" spans="1:17" ht="31.5" customHeight="1">
      <c r="A145" s="144" t="s">
        <v>244</v>
      </c>
      <c r="B145" s="145"/>
      <c r="C145" s="145"/>
      <c r="D145" s="146"/>
      <c r="E145" s="147"/>
      <c r="F145" s="146"/>
      <c r="G145" s="146"/>
      <c r="H145" s="145"/>
      <c r="I145" s="148"/>
      <c r="J145" s="149"/>
      <c r="K145" s="150"/>
      <c r="L145" s="621"/>
      <c r="M145" s="621"/>
      <c r="N145" s="621"/>
      <c r="O145" s="621"/>
      <c r="P145" s="621"/>
      <c r="Q145" s="622"/>
    </row>
    <row r="146" spans="1:17" ht="28.5" customHeight="1">
      <c r="A146" s="151" t="s">
        <v>306</v>
      </c>
      <c r="B146" s="84"/>
      <c r="C146" s="84"/>
      <c r="D146" s="84"/>
      <c r="E146" s="85"/>
      <c r="F146" s="84"/>
      <c r="G146" s="84"/>
      <c r="H146" s="84"/>
      <c r="I146" s="86"/>
      <c r="J146" s="84"/>
      <c r="K146" s="143">
        <f>K114</f>
        <v>-2.720741386666667</v>
      </c>
      <c r="L146" s="520"/>
      <c r="M146" s="520"/>
      <c r="N146" s="520"/>
      <c r="O146" s="520"/>
      <c r="P146" s="143">
        <f>P114</f>
        <v>2.358147413333333</v>
      </c>
      <c r="Q146" s="623"/>
    </row>
    <row r="147" spans="1:17" ht="28.5" customHeight="1">
      <c r="A147" s="151" t="s">
        <v>307</v>
      </c>
      <c r="B147" s="84"/>
      <c r="C147" s="84"/>
      <c r="D147" s="84"/>
      <c r="E147" s="85"/>
      <c r="F147" s="84"/>
      <c r="G147" s="84"/>
      <c r="H147" s="84"/>
      <c r="I147" s="86"/>
      <c r="J147" s="84"/>
      <c r="K147" s="143">
        <f>K138</f>
        <v>0.4346</v>
      </c>
      <c r="L147" s="520"/>
      <c r="M147" s="520"/>
      <c r="N147" s="520"/>
      <c r="O147" s="520"/>
      <c r="P147" s="143">
        <f>P138</f>
        <v>-0.517</v>
      </c>
      <c r="Q147" s="623"/>
    </row>
    <row r="148" spans="1:17" ht="28.5" customHeight="1">
      <c r="A148" s="151" t="s">
        <v>245</v>
      </c>
      <c r="B148" s="84"/>
      <c r="C148" s="84"/>
      <c r="D148" s="84"/>
      <c r="E148" s="85"/>
      <c r="F148" s="84"/>
      <c r="G148" s="84"/>
      <c r="H148" s="84"/>
      <c r="I148" s="86"/>
      <c r="J148" s="84"/>
      <c r="K148" s="143">
        <f>'ROHTAK ROAD'!K47</f>
        <v>0.6329125</v>
      </c>
      <c r="L148" s="520"/>
      <c r="M148" s="520"/>
      <c r="N148" s="520"/>
      <c r="O148" s="520"/>
      <c r="P148" s="143">
        <f>'ROHTAK ROAD'!P47</f>
        <v>-0.3609625</v>
      </c>
      <c r="Q148" s="623"/>
    </row>
    <row r="149" spans="1:17" ht="27.75" customHeight="1" thickBot="1">
      <c r="A149" s="153" t="s">
        <v>246</v>
      </c>
      <c r="B149" s="152"/>
      <c r="C149" s="152"/>
      <c r="D149" s="152"/>
      <c r="E149" s="152"/>
      <c r="F149" s="152"/>
      <c r="G149" s="152"/>
      <c r="H149" s="152"/>
      <c r="I149" s="152"/>
      <c r="J149" s="152"/>
      <c r="K149" s="426">
        <f>SUM(K146:K148)</f>
        <v>-1.653228886666667</v>
      </c>
      <c r="L149" s="624"/>
      <c r="M149" s="624"/>
      <c r="N149" s="624"/>
      <c r="O149" s="624"/>
      <c r="P149" s="426">
        <f>SUM(P146:P148)</f>
        <v>1.4801849133333331</v>
      </c>
      <c r="Q149" s="625"/>
    </row>
    <row r="153" ht="13.5" thickBot="1">
      <c r="A153" s="245"/>
    </row>
    <row r="154" spans="1:17" ht="12.75">
      <c r="A154" s="626"/>
      <c r="B154" s="627"/>
      <c r="C154" s="627"/>
      <c r="D154" s="627"/>
      <c r="E154" s="627"/>
      <c r="F154" s="627"/>
      <c r="G154" s="627"/>
      <c r="H154" s="621"/>
      <c r="I154" s="621"/>
      <c r="J154" s="621"/>
      <c r="K154" s="621"/>
      <c r="L154" s="621"/>
      <c r="M154" s="621"/>
      <c r="N154" s="621"/>
      <c r="O154" s="621"/>
      <c r="P154" s="621"/>
      <c r="Q154" s="622"/>
    </row>
    <row r="155" spans="1:17" ht="23.25">
      <c r="A155" s="628" t="s">
        <v>328</v>
      </c>
      <c r="B155" s="629"/>
      <c r="C155" s="629"/>
      <c r="D155" s="629"/>
      <c r="E155" s="629"/>
      <c r="F155" s="629"/>
      <c r="G155" s="629"/>
      <c r="H155" s="520"/>
      <c r="I155" s="520"/>
      <c r="J155" s="520"/>
      <c r="K155" s="520"/>
      <c r="L155" s="520"/>
      <c r="M155" s="520"/>
      <c r="N155" s="520"/>
      <c r="O155" s="520"/>
      <c r="P155" s="520"/>
      <c r="Q155" s="623"/>
    </row>
    <row r="156" spans="1:17" ht="12.75">
      <c r="A156" s="630"/>
      <c r="B156" s="629"/>
      <c r="C156" s="629"/>
      <c r="D156" s="629"/>
      <c r="E156" s="629"/>
      <c r="F156" s="629"/>
      <c r="G156" s="629"/>
      <c r="H156" s="520"/>
      <c r="I156" s="520"/>
      <c r="J156" s="520"/>
      <c r="K156" s="520"/>
      <c r="L156" s="520"/>
      <c r="M156" s="520"/>
      <c r="N156" s="520"/>
      <c r="O156" s="520"/>
      <c r="P156" s="520"/>
      <c r="Q156" s="623"/>
    </row>
    <row r="157" spans="1:17" ht="15.75">
      <c r="A157" s="631"/>
      <c r="B157" s="632"/>
      <c r="C157" s="632"/>
      <c r="D157" s="632"/>
      <c r="E157" s="632"/>
      <c r="F157" s="632"/>
      <c r="G157" s="632"/>
      <c r="H157" s="520"/>
      <c r="I157" s="520"/>
      <c r="J157" s="520"/>
      <c r="K157" s="633" t="s">
        <v>340</v>
      </c>
      <c r="L157" s="520"/>
      <c r="M157" s="520"/>
      <c r="N157" s="520"/>
      <c r="O157" s="520"/>
      <c r="P157" s="633" t="s">
        <v>341</v>
      </c>
      <c r="Q157" s="623"/>
    </row>
    <row r="158" spans="1:17" ht="12.75">
      <c r="A158" s="634"/>
      <c r="B158" s="96"/>
      <c r="C158" s="96"/>
      <c r="D158" s="96"/>
      <c r="E158" s="96"/>
      <c r="F158" s="96"/>
      <c r="G158" s="96"/>
      <c r="H158" s="520"/>
      <c r="I158" s="520"/>
      <c r="J158" s="520"/>
      <c r="K158" s="520"/>
      <c r="L158" s="520"/>
      <c r="M158" s="520"/>
      <c r="N158" s="520"/>
      <c r="O158" s="520"/>
      <c r="P158" s="520"/>
      <c r="Q158" s="623"/>
    </row>
    <row r="159" spans="1:17" ht="12.75">
      <c r="A159" s="634"/>
      <c r="B159" s="96"/>
      <c r="C159" s="96"/>
      <c r="D159" s="96"/>
      <c r="E159" s="96"/>
      <c r="F159" s="96"/>
      <c r="G159" s="96"/>
      <c r="H159" s="520"/>
      <c r="I159" s="520"/>
      <c r="J159" s="520"/>
      <c r="K159" s="520"/>
      <c r="L159" s="520"/>
      <c r="M159" s="520"/>
      <c r="N159" s="520"/>
      <c r="O159" s="520"/>
      <c r="P159" s="520"/>
      <c r="Q159" s="623"/>
    </row>
    <row r="160" spans="1:17" ht="24.75" customHeight="1">
      <c r="A160" s="635" t="s">
        <v>331</v>
      </c>
      <c r="B160" s="636"/>
      <c r="C160" s="636"/>
      <c r="D160" s="637"/>
      <c r="E160" s="637"/>
      <c r="F160" s="638"/>
      <c r="G160" s="637"/>
      <c r="H160" s="520"/>
      <c r="I160" s="520"/>
      <c r="J160" s="520"/>
      <c r="K160" s="639">
        <f>K149</f>
        <v>-1.653228886666667</v>
      </c>
      <c r="L160" s="637" t="s">
        <v>329</v>
      </c>
      <c r="M160" s="520"/>
      <c r="N160" s="520"/>
      <c r="O160" s="520"/>
      <c r="P160" s="639">
        <f>P149</f>
        <v>1.4801849133333331</v>
      </c>
      <c r="Q160" s="640" t="s">
        <v>329</v>
      </c>
    </row>
    <row r="161" spans="1:17" ht="15">
      <c r="A161" s="641"/>
      <c r="B161" s="642"/>
      <c r="C161" s="642"/>
      <c r="D161" s="629"/>
      <c r="E161" s="629"/>
      <c r="F161" s="643"/>
      <c r="G161" s="629"/>
      <c r="H161" s="520"/>
      <c r="I161" s="520"/>
      <c r="J161" s="520"/>
      <c r="K161" s="619"/>
      <c r="L161" s="629"/>
      <c r="M161" s="520"/>
      <c r="N161" s="520"/>
      <c r="O161" s="520"/>
      <c r="P161" s="619"/>
      <c r="Q161" s="644"/>
    </row>
    <row r="162" spans="1:17" ht="22.5" customHeight="1">
      <c r="A162" s="645" t="s">
        <v>330</v>
      </c>
      <c r="B162" s="45"/>
      <c r="C162" s="45"/>
      <c r="D162" s="629"/>
      <c r="E162" s="629"/>
      <c r="F162" s="646"/>
      <c r="G162" s="637"/>
      <c r="H162" s="520"/>
      <c r="I162" s="520"/>
      <c r="J162" s="520"/>
      <c r="K162" s="639">
        <f>'STEPPED UP GENCO'!K38</f>
        <v>0.1092049618</v>
      </c>
      <c r="L162" s="637" t="s">
        <v>329</v>
      </c>
      <c r="M162" s="520"/>
      <c r="N162" s="520"/>
      <c r="O162" s="520"/>
      <c r="P162" s="639">
        <f>'STEPPED UP GENCO'!P38</f>
        <v>-0.7964011498500002</v>
      </c>
      <c r="Q162" s="640" t="s">
        <v>329</v>
      </c>
    </row>
    <row r="163" spans="1:17" ht="12.75">
      <c r="A163" s="647"/>
      <c r="B163" s="520"/>
      <c r="C163" s="520"/>
      <c r="D163" s="520"/>
      <c r="E163" s="520"/>
      <c r="F163" s="520"/>
      <c r="G163" s="520"/>
      <c r="H163" s="520"/>
      <c r="I163" s="520"/>
      <c r="J163" s="520"/>
      <c r="K163" s="520"/>
      <c r="L163" s="520"/>
      <c r="M163" s="520"/>
      <c r="N163" s="520"/>
      <c r="O163" s="520"/>
      <c r="P163" s="520"/>
      <c r="Q163" s="623"/>
    </row>
    <row r="164" spans="1:17" ht="12.75">
      <c r="A164" s="647"/>
      <c r="B164" s="520"/>
      <c r="C164" s="520"/>
      <c r="D164" s="520"/>
      <c r="E164" s="520"/>
      <c r="F164" s="520"/>
      <c r="G164" s="520"/>
      <c r="H164" s="520"/>
      <c r="I164" s="520"/>
      <c r="J164" s="520"/>
      <c r="K164" s="520"/>
      <c r="L164" s="520"/>
      <c r="M164" s="520"/>
      <c r="N164" s="520"/>
      <c r="O164" s="520"/>
      <c r="P164" s="520"/>
      <c r="Q164" s="623"/>
    </row>
    <row r="165" spans="1:17" ht="12.75">
      <c r="A165" s="647"/>
      <c r="B165" s="520"/>
      <c r="C165" s="520"/>
      <c r="D165" s="520"/>
      <c r="E165" s="520"/>
      <c r="F165" s="520"/>
      <c r="G165" s="520"/>
      <c r="H165" s="520"/>
      <c r="I165" s="520"/>
      <c r="J165" s="520"/>
      <c r="K165" s="520"/>
      <c r="L165" s="520"/>
      <c r="M165" s="520"/>
      <c r="N165" s="520"/>
      <c r="O165" s="520"/>
      <c r="P165" s="520"/>
      <c r="Q165" s="623"/>
    </row>
    <row r="166" spans="1:17" ht="21" thickBot="1">
      <c r="A166" s="648"/>
      <c r="B166" s="624"/>
      <c r="C166" s="624"/>
      <c r="D166" s="624"/>
      <c r="E166" s="624"/>
      <c r="F166" s="624"/>
      <c r="G166" s="624"/>
      <c r="H166" s="649"/>
      <c r="I166" s="649"/>
      <c r="J166" s="650" t="s">
        <v>332</v>
      </c>
      <c r="K166" s="651">
        <f>SUM(K160:K165)</f>
        <v>-1.544023924866667</v>
      </c>
      <c r="L166" s="649" t="s">
        <v>329</v>
      </c>
      <c r="M166" s="652"/>
      <c r="N166" s="624"/>
      <c r="O166" s="624"/>
      <c r="P166" s="651">
        <f>SUM(P160:P165)</f>
        <v>0.6837837634833329</v>
      </c>
      <c r="Q166" s="653" t="s">
        <v>329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6" max="16" man="1"/>
    <brk id="116" max="16" man="1"/>
  </rowBreaks>
  <ignoredErrors>
    <ignoredError sqref="N8:O8 I8:K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D1:D1"/>
  <sheetViews>
    <sheetView zoomScalePageLayoutView="0" workbookViewId="0" topLeftCell="A1">
      <selection activeCell="D21" sqref="D21"/>
    </sheetView>
  </sheetViews>
  <sheetFormatPr defaultColWidth="9.140625" defaultRowHeight="12.75"/>
  <sheetData>
    <row r="1" ht="12.75">
      <c r="D1" s="1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2"/>
  <sheetViews>
    <sheetView view="pageBreakPreview" zoomScale="82" zoomScaleNormal="85" zoomScaleSheetLayoutView="82" zoomScalePageLayoutView="0" workbookViewId="0" topLeftCell="A160">
      <selection activeCell="Q16" sqref="Q16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ht="21" customHeight="1">
      <c r="A1" s="1" t="s">
        <v>238</v>
      </c>
    </row>
    <row r="2" spans="1:18" ht="10.5" customHeight="1">
      <c r="A2" s="2" t="s">
        <v>239</v>
      </c>
      <c r="K2" s="48"/>
      <c r="Q2" s="257" t="str">
        <f>NDPL!$Q$1</f>
        <v>JUNE-2016</v>
      </c>
      <c r="R2" s="257"/>
    </row>
    <row r="3" ht="18" customHeight="1">
      <c r="A3" s="3" t="s">
        <v>85</v>
      </c>
    </row>
    <row r="4" spans="1:16" ht="16.5" customHeight="1" thickBot="1">
      <c r="A4" s="88" t="s">
        <v>247</v>
      </c>
      <c r="G4" s="18"/>
      <c r="H4" s="18"/>
      <c r="I4" s="48" t="s">
        <v>7</v>
      </c>
      <c r="J4" s="18"/>
      <c r="K4" s="18"/>
      <c r="L4" s="18"/>
      <c r="M4" s="18"/>
      <c r="N4" s="48" t="s">
        <v>399</v>
      </c>
      <c r="O4" s="18"/>
      <c r="P4" s="18"/>
    </row>
    <row r="5" spans="1:17" ht="55.5" customHeight="1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01/07/2016</v>
      </c>
      <c r="H5" s="33" t="str">
        <f>NDPL!H5</f>
        <v>INTIAL READING 01/06/2016</v>
      </c>
      <c r="I5" s="33" t="s">
        <v>4</v>
      </c>
      <c r="J5" s="33" t="s">
        <v>5</v>
      </c>
      <c r="K5" s="33" t="s">
        <v>6</v>
      </c>
      <c r="L5" s="35" t="str">
        <f>NDPL!G5</f>
        <v>FINAL READING 01/07/2016</v>
      </c>
      <c r="M5" s="33" t="str">
        <f>NDPL!H5</f>
        <v>INTIAL READING 01/06/2016</v>
      </c>
      <c r="N5" s="33" t="s">
        <v>4</v>
      </c>
      <c r="O5" s="33" t="s">
        <v>5</v>
      </c>
      <c r="P5" s="33" t="s">
        <v>6</v>
      </c>
      <c r="Q5" s="183" t="s">
        <v>310</v>
      </c>
    </row>
    <row r="6" spans="1:16" ht="0.75" customHeight="1" thickBot="1" thickTop="1">
      <c r="A6" s="5"/>
      <c r="B6" s="14"/>
      <c r="C6" s="4"/>
      <c r="D6" s="4"/>
      <c r="E6" s="4"/>
      <c r="F6" s="4"/>
      <c r="G6" s="4"/>
      <c r="H6" s="4"/>
      <c r="I6" s="4"/>
      <c r="J6" s="4"/>
      <c r="K6" s="4"/>
      <c r="L6" s="19"/>
      <c r="M6" s="4"/>
      <c r="N6" s="4"/>
      <c r="O6" s="4"/>
      <c r="P6" s="4"/>
    </row>
    <row r="7" spans="1:17" ht="15.75" customHeight="1" thickTop="1">
      <c r="A7" s="360"/>
      <c r="B7" s="361" t="s">
        <v>142</v>
      </c>
      <c r="C7" s="351"/>
      <c r="D7" s="36"/>
      <c r="E7" s="36"/>
      <c r="F7" s="37"/>
      <c r="G7" s="29"/>
      <c r="H7" s="24"/>
      <c r="I7" s="24"/>
      <c r="J7" s="24"/>
      <c r="K7" s="24"/>
      <c r="L7" s="23"/>
      <c r="M7" s="24"/>
      <c r="N7" s="24"/>
      <c r="O7" s="24"/>
      <c r="P7" s="24"/>
      <c r="Q7" s="154"/>
    </row>
    <row r="8" spans="1:17" s="467" customFormat="1" ht="15.75" customHeight="1">
      <c r="A8" s="362">
        <v>1</v>
      </c>
      <c r="B8" s="363" t="s">
        <v>86</v>
      </c>
      <c r="C8" s="366">
        <v>4865110</v>
      </c>
      <c r="D8" s="40" t="s">
        <v>12</v>
      </c>
      <c r="E8" s="41" t="s">
        <v>347</v>
      </c>
      <c r="F8" s="372">
        <v>100</v>
      </c>
      <c r="G8" s="342">
        <v>12206</v>
      </c>
      <c r="H8" s="343">
        <v>10772</v>
      </c>
      <c r="I8" s="278">
        <f aca="true" t="shared" si="0" ref="I8:I15">G8-H8</f>
        <v>1434</v>
      </c>
      <c r="J8" s="278">
        <f aca="true" t="shared" si="1" ref="J8:J17">$F8*I8</f>
        <v>143400</v>
      </c>
      <c r="K8" s="278">
        <f aca="true" t="shared" si="2" ref="K8:K17">J8/1000000</f>
        <v>0.1434</v>
      </c>
      <c r="L8" s="342">
        <v>1836</v>
      </c>
      <c r="M8" s="343">
        <v>1777</v>
      </c>
      <c r="N8" s="278">
        <f aca="true" t="shared" si="3" ref="N8:N15">L8-M8</f>
        <v>59</v>
      </c>
      <c r="O8" s="278">
        <f aca="true" t="shared" si="4" ref="O8:O17">$F8*N8</f>
        <v>5900</v>
      </c>
      <c r="P8" s="278">
        <f aca="true" t="shared" si="5" ref="P8:P17">O8/1000000</f>
        <v>0.0059</v>
      </c>
      <c r="Q8" s="471"/>
    </row>
    <row r="9" spans="1:17" s="467" customFormat="1" ht="15.75" customHeight="1">
      <c r="A9" s="362">
        <v>2</v>
      </c>
      <c r="B9" s="363" t="s">
        <v>87</v>
      </c>
      <c r="C9" s="366">
        <v>4865080</v>
      </c>
      <c r="D9" s="40" t="s">
        <v>12</v>
      </c>
      <c r="E9" s="41" t="s">
        <v>347</v>
      </c>
      <c r="F9" s="372">
        <v>300</v>
      </c>
      <c r="G9" s="342">
        <v>4943</v>
      </c>
      <c r="H9" s="343">
        <v>4058</v>
      </c>
      <c r="I9" s="278">
        <f t="shared" si="0"/>
        <v>885</v>
      </c>
      <c r="J9" s="278">
        <f t="shared" si="1"/>
        <v>265500</v>
      </c>
      <c r="K9" s="278">
        <f t="shared" si="2"/>
        <v>0.2655</v>
      </c>
      <c r="L9" s="342">
        <v>1326</v>
      </c>
      <c r="M9" s="343">
        <v>817</v>
      </c>
      <c r="N9" s="278">
        <f t="shared" si="3"/>
        <v>509</v>
      </c>
      <c r="O9" s="278">
        <f t="shared" si="4"/>
        <v>152700</v>
      </c>
      <c r="P9" s="278">
        <f t="shared" si="5"/>
        <v>0.1527</v>
      </c>
      <c r="Q9" s="483"/>
    </row>
    <row r="10" spans="1:17" s="467" customFormat="1" ht="15.75" customHeight="1">
      <c r="A10" s="362">
        <v>3</v>
      </c>
      <c r="B10" s="363" t="s">
        <v>88</v>
      </c>
      <c r="C10" s="366">
        <v>4865099</v>
      </c>
      <c r="D10" s="40" t="s">
        <v>12</v>
      </c>
      <c r="E10" s="41" t="s">
        <v>347</v>
      </c>
      <c r="F10" s="372">
        <v>100</v>
      </c>
      <c r="G10" s="343">
        <v>18899</v>
      </c>
      <c r="H10" s="343">
        <v>18899</v>
      </c>
      <c r="I10" s="278">
        <f t="shared" si="0"/>
        <v>0</v>
      </c>
      <c r="J10" s="278">
        <f t="shared" si="1"/>
        <v>0</v>
      </c>
      <c r="K10" s="278">
        <f t="shared" si="2"/>
        <v>0</v>
      </c>
      <c r="L10" s="342">
        <v>35221</v>
      </c>
      <c r="M10" s="343">
        <v>35221</v>
      </c>
      <c r="N10" s="278">
        <f t="shared" si="3"/>
        <v>0</v>
      </c>
      <c r="O10" s="278">
        <f t="shared" si="4"/>
        <v>0</v>
      </c>
      <c r="P10" s="278">
        <f t="shared" si="5"/>
        <v>0</v>
      </c>
      <c r="Q10" s="471"/>
    </row>
    <row r="11" spans="1:17" s="467" customFormat="1" ht="15.75" customHeight="1">
      <c r="A11" s="362"/>
      <c r="B11" s="363" t="s">
        <v>88</v>
      </c>
      <c r="C11" s="366">
        <v>4865105</v>
      </c>
      <c r="D11" s="40" t="s">
        <v>12</v>
      </c>
      <c r="E11" s="41" t="s">
        <v>347</v>
      </c>
      <c r="F11" s="372">
        <v>100</v>
      </c>
      <c r="G11" s="343">
        <v>19338</v>
      </c>
      <c r="H11" s="343">
        <v>20085</v>
      </c>
      <c r="I11" s="278">
        <f>G11-H11</f>
        <v>-747</v>
      </c>
      <c r="J11" s="278">
        <f t="shared" si="1"/>
        <v>-74700</v>
      </c>
      <c r="K11" s="278">
        <f t="shared" si="2"/>
        <v>-0.0747</v>
      </c>
      <c r="L11" s="342">
        <v>48698</v>
      </c>
      <c r="M11" s="343">
        <v>48471</v>
      </c>
      <c r="N11" s="278">
        <f>L11-M11</f>
        <v>227</v>
      </c>
      <c r="O11" s="278">
        <f t="shared" si="4"/>
        <v>22700</v>
      </c>
      <c r="P11" s="278">
        <f t="shared" si="5"/>
        <v>0.0227</v>
      </c>
      <c r="Q11" s="471" t="s">
        <v>463</v>
      </c>
    </row>
    <row r="12" spans="1:17" ht="15.75" customHeight="1">
      <c r="A12" s="362">
        <v>4</v>
      </c>
      <c r="B12" s="363" t="s">
        <v>89</v>
      </c>
      <c r="C12" s="366">
        <v>4865184</v>
      </c>
      <c r="D12" s="40" t="s">
        <v>12</v>
      </c>
      <c r="E12" s="41" t="s">
        <v>347</v>
      </c>
      <c r="F12" s="372">
        <v>300</v>
      </c>
      <c r="G12" s="340">
        <v>999156</v>
      </c>
      <c r="H12" s="341">
        <v>999238</v>
      </c>
      <c r="I12" s="390">
        <f t="shared" si="0"/>
        <v>-82</v>
      </c>
      <c r="J12" s="390">
        <f t="shared" si="1"/>
        <v>-24600</v>
      </c>
      <c r="K12" s="390">
        <f t="shared" si="2"/>
        <v>-0.0246</v>
      </c>
      <c r="L12" s="340">
        <v>5513</v>
      </c>
      <c r="M12" s="341">
        <v>5425</v>
      </c>
      <c r="N12" s="390">
        <f t="shared" si="3"/>
        <v>88</v>
      </c>
      <c r="O12" s="390">
        <f t="shared" si="4"/>
        <v>26400</v>
      </c>
      <c r="P12" s="390">
        <f t="shared" si="5"/>
        <v>0.0264</v>
      </c>
      <c r="Q12" s="155"/>
    </row>
    <row r="13" spans="1:17" s="467" customFormat="1" ht="15">
      <c r="A13" s="362">
        <v>5</v>
      </c>
      <c r="B13" s="363" t="s">
        <v>90</v>
      </c>
      <c r="C13" s="366">
        <v>4865103</v>
      </c>
      <c r="D13" s="40" t="s">
        <v>12</v>
      </c>
      <c r="E13" s="41" t="s">
        <v>347</v>
      </c>
      <c r="F13" s="372">
        <v>1333.3</v>
      </c>
      <c r="G13" s="342">
        <v>1630</v>
      </c>
      <c r="H13" s="343">
        <v>1588</v>
      </c>
      <c r="I13" s="278">
        <f t="shared" si="0"/>
        <v>42</v>
      </c>
      <c r="J13" s="278">
        <f t="shared" si="1"/>
        <v>55998.6</v>
      </c>
      <c r="K13" s="278">
        <f t="shared" si="2"/>
        <v>0.055998599999999996</v>
      </c>
      <c r="L13" s="342">
        <v>2637</v>
      </c>
      <c r="M13" s="343">
        <v>2660</v>
      </c>
      <c r="N13" s="278">
        <f t="shared" si="3"/>
        <v>-23</v>
      </c>
      <c r="O13" s="278">
        <f t="shared" si="4"/>
        <v>-30665.899999999998</v>
      </c>
      <c r="P13" s="278">
        <f t="shared" si="5"/>
        <v>-0.0306659</v>
      </c>
      <c r="Q13" s="477"/>
    </row>
    <row r="14" spans="1:17" s="467" customFormat="1" ht="15.75" customHeight="1">
      <c r="A14" s="362">
        <v>6</v>
      </c>
      <c r="B14" s="363" t="s">
        <v>91</v>
      </c>
      <c r="C14" s="366">
        <v>4865101</v>
      </c>
      <c r="D14" s="40" t="s">
        <v>12</v>
      </c>
      <c r="E14" s="41" t="s">
        <v>347</v>
      </c>
      <c r="F14" s="372">
        <v>100</v>
      </c>
      <c r="G14" s="342">
        <v>30040</v>
      </c>
      <c r="H14" s="343">
        <v>32197</v>
      </c>
      <c r="I14" s="278">
        <f t="shared" si="0"/>
        <v>-2157</v>
      </c>
      <c r="J14" s="278">
        <f t="shared" si="1"/>
        <v>-215700</v>
      </c>
      <c r="K14" s="278">
        <f t="shared" si="2"/>
        <v>-0.2157</v>
      </c>
      <c r="L14" s="342">
        <v>172167</v>
      </c>
      <c r="M14" s="343">
        <v>172920</v>
      </c>
      <c r="N14" s="278">
        <f t="shared" si="3"/>
        <v>-753</v>
      </c>
      <c r="O14" s="278">
        <f t="shared" si="4"/>
        <v>-75300</v>
      </c>
      <c r="P14" s="278">
        <f t="shared" si="5"/>
        <v>-0.0753</v>
      </c>
      <c r="Q14" s="471"/>
    </row>
    <row r="15" spans="1:17" s="467" customFormat="1" ht="15.75" customHeight="1">
      <c r="A15" s="362">
        <v>7</v>
      </c>
      <c r="B15" s="363" t="s">
        <v>92</v>
      </c>
      <c r="C15" s="366">
        <v>4865120</v>
      </c>
      <c r="D15" s="40" t="s">
        <v>12</v>
      </c>
      <c r="E15" s="41" t="s">
        <v>347</v>
      </c>
      <c r="F15" s="372">
        <v>100</v>
      </c>
      <c r="G15" s="342">
        <v>18388</v>
      </c>
      <c r="H15" s="343">
        <v>17907</v>
      </c>
      <c r="I15" s="278">
        <f t="shared" si="0"/>
        <v>481</v>
      </c>
      <c r="J15" s="278">
        <f t="shared" si="1"/>
        <v>48100</v>
      </c>
      <c r="K15" s="278">
        <f t="shared" si="2"/>
        <v>0.0481</v>
      </c>
      <c r="L15" s="342">
        <v>998019</v>
      </c>
      <c r="M15" s="343">
        <v>998712</v>
      </c>
      <c r="N15" s="278">
        <f t="shared" si="3"/>
        <v>-693</v>
      </c>
      <c r="O15" s="278">
        <f t="shared" si="4"/>
        <v>-69300</v>
      </c>
      <c r="P15" s="278">
        <f t="shared" si="5"/>
        <v>-0.0693</v>
      </c>
      <c r="Q15" s="471" t="s">
        <v>470</v>
      </c>
    </row>
    <row r="16" spans="1:17" s="467" customFormat="1" ht="15.75" customHeight="1">
      <c r="A16" s="362"/>
      <c r="B16" s="363"/>
      <c r="C16" s="366"/>
      <c r="D16" s="40"/>
      <c r="E16" s="41"/>
      <c r="F16" s="372"/>
      <c r="G16" s="342"/>
      <c r="H16" s="343"/>
      <c r="I16" s="278"/>
      <c r="J16" s="278"/>
      <c r="K16" s="278">
        <v>0.049</v>
      </c>
      <c r="L16" s="342"/>
      <c r="M16" s="343"/>
      <c r="N16" s="278"/>
      <c r="O16" s="278"/>
      <c r="P16" s="278">
        <v>-0.07</v>
      </c>
      <c r="Q16" s="471"/>
    </row>
    <row r="17" spans="1:17" s="467" customFormat="1" ht="15.75" customHeight="1">
      <c r="A17" s="362"/>
      <c r="B17" s="363" t="s">
        <v>92</v>
      </c>
      <c r="C17" s="366">
        <v>5295196</v>
      </c>
      <c r="D17" s="40" t="s">
        <v>12</v>
      </c>
      <c r="E17" s="41" t="s">
        <v>347</v>
      </c>
      <c r="F17" s="782">
        <v>75</v>
      </c>
      <c r="G17" s="342">
        <v>4</v>
      </c>
      <c r="H17" s="343">
        <v>0</v>
      </c>
      <c r="I17" s="278">
        <f>G17-H17</f>
        <v>4</v>
      </c>
      <c r="J17" s="278">
        <f t="shared" si="1"/>
        <v>300</v>
      </c>
      <c r="K17" s="278">
        <f t="shared" si="2"/>
        <v>0.0003</v>
      </c>
      <c r="L17" s="342">
        <v>999999</v>
      </c>
      <c r="M17" s="343">
        <v>1000000</v>
      </c>
      <c r="N17" s="278">
        <f>L17-M17</f>
        <v>-1</v>
      </c>
      <c r="O17" s="278">
        <f t="shared" si="4"/>
        <v>-75</v>
      </c>
      <c r="P17" s="278">
        <f t="shared" si="5"/>
        <v>-7.5E-05</v>
      </c>
      <c r="Q17" s="471" t="s">
        <v>448</v>
      </c>
    </row>
    <row r="18" spans="1:17" ht="15.75" customHeight="1">
      <c r="A18" s="362"/>
      <c r="B18" s="365" t="s">
        <v>11</v>
      </c>
      <c r="C18" s="366"/>
      <c r="D18" s="40"/>
      <c r="E18" s="40"/>
      <c r="F18" s="372"/>
      <c r="G18" s="340"/>
      <c r="H18" s="341"/>
      <c r="I18" s="390"/>
      <c r="J18" s="390"/>
      <c r="K18" s="390"/>
      <c r="L18" s="391"/>
      <c r="M18" s="390"/>
      <c r="N18" s="390"/>
      <c r="O18" s="390"/>
      <c r="P18" s="390"/>
      <c r="Q18" s="155"/>
    </row>
    <row r="19" spans="1:17" s="467" customFormat="1" ht="15.75" customHeight="1">
      <c r="A19" s="362">
        <v>8</v>
      </c>
      <c r="B19" s="363" t="s">
        <v>370</v>
      </c>
      <c r="C19" s="366">
        <v>4864884</v>
      </c>
      <c r="D19" s="40" t="s">
        <v>12</v>
      </c>
      <c r="E19" s="41" t="s">
        <v>347</v>
      </c>
      <c r="F19" s="372">
        <v>1000</v>
      </c>
      <c r="G19" s="342">
        <v>989323</v>
      </c>
      <c r="H19" s="343">
        <v>989370</v>
      </c>
      <c r="I19" s="278">
        <f aca="true" t="shared" si="6" ref="I19:I30">G19-H19</f>
        <v>-47</v>
      </c>
      <c r="J19" s="278">
        <f aca="true" t="shared" si="7" ref="J19:J30">$F19*I19</f>
        <v>-47000</v>
      </c>
      <c r="K19" s="278">
        <f aca="true" t="shared" si="8" ref="K19:K30">J19/1000000</f>
        <v>-0.047</v>
      </c>
      <c r="L19" s="342">
        <v>1580</v>
      </c>
      <c r="M19" s="343">
        <v>1675</v>
      </c>
      <c r="N19" s="278">
        <f aca="true" t="shared" si="9" ref="N19:N30">L19-M19</f>
        <v>-95</v>
      </c>
      <c r="O19" s="278">
        <f aca="true" t="shared" si="10" ref="O19:O30">$F19*N19</f>
        <v>-95000</v>
      </c>
      <c r="P19" s="278">
        <f aca="true" t="shared" si="11" ref="P19:P30">O19/1000000</f>
        <v>-0.095</v>
      </c>
      <c r="Q19" s="510"/>
    </row>
    <row r="20" spans="1:17" s="467" customFormat="1" ht="15.75" customHeight="1">
      <c r="A20" s="362">
        <v>9</v>
      </c>
      <c r="B20" s="363" t="s">
        <v>93</v>
      </c>
      <c r="C20" s="366">
        <v>4864831</v>
      </c>
      <c r="D20" s="40" t="s">
        <v>12</v>
      </c>
      <c r="E20" s="41" t="s">
        <v>347</v>
      </c>
      <c r="F20" s="372">
        <v>1000</v>
      </c>
      <c r="G20" s="342">
        <v>997573</v>
      </c>
      <c r="H20" s="343">
        <v>997573</v>
      </c>
      <c r="I20" s="278">
        <f t="shared" si="6"/>
        <v>0</v>
      </c>
      <c r="J20" s="278">
        <f t="shared" si="7"/>
        <v>0</v>
      </c>
      <c r="K20" s="278">
        <f t="shared" si="8"/>
        <v>0</v>
      </c>
      <c r="L20" s="342">
        <v>3177</v>
      </c>
      <c r="M20" s="343">
        <v>3104</v>
      </c>
      <c r="N20" s="278">
        <f t="shared" si="9"/>
        <v>73</v>
      </c>
      <c r="O20" s="278">
        <f t="shared" si="10"/>
        <v>73000</v>
      </c>
      <c r="P20" s="278">
        <f t="shared" si="11"/>
        <v>0.073</v>
      </c>
      <c r="Q20" s="471"/>
    </row>
    <row r="21" spans="1:17" s="467" customFormat="1" ht="15.75" customHeight="1">
      <c r="A21" s="362">
        <v>10</v>
      </c>
      <c r="B21" s="363" t="s">
        <v>124</v>
      </c>
      <c r="C21" s="366">
        <v>4864832</v>
      </c>
      <c r="D21" s="40" t="s">
        <v>12</v>
      </c>
      <c r="E21" s="41" t="s">
        <v>347</v>
      </c>
      <c r="F21" s="372">
        <v>1000</v>
      </c>
      <c r="G21" s="342">
        <v>209</v>
      </c>
      <c r="H21" s="343">
        <v>221</v>
      </c>
      <c r="I21" s="278">
        <f t="shared" si="6"/>
        <v>-12</v>
      </c>
      <c r="J21" s="278">
        <f t="shared" si="7"/>
        <v>-12000</v>
      </c>
      <c r="K21" s="278">
        <f t="shared" si="8"/>
        <v>-0.012</v>
      </c>
      <c r="L21" s="342">
        <v>892</v>
      </c>
      <c r="M21" s="343">
        <v>1031</v>
      </c>
      <c r="N21" s="278">
        <f t="shared" si="9"/>
        <v>-139</v>
      </c>
      <c r="O21" s="278">
        <f t="shared" si="10"/>
        <v>-139000</v>
      </c>
      <c r="P21" s="278">
        <f t="shared" si="11"/>
        <v>-0.139</v>
      </c>
      <c r="Q21" s="471"/>
    </row>
    <row r="22" spans="1:17" s="467" customFormat="1" ht="15.75" customHeight="1">
      <c r="A22" s="362">
        <v>11</v>
      </c>
      <c r="B22" s="363" t="s">
        <v>94</v>
      </c>
      <c r="C22" s="366">
        <v>4864833</v>
      </c>
      <c r="D22" s="40" t="s">
        <v>12</v>
      </c>
      <c r="E22" s="41" t="s">
        <v>347</v>
      </c>
      <c r="F22" s="372">
        <v>1000</v>
      </c>
      <c r="G22" s="342">
        <v>997254</v>
      </c>
      <c r="H22" s="343">
        <v>997258</v>
      </c>
      <c r="I22" s="278">
        <f t="shared" si="6"/>
        <v>-4</v>
      </c>
      <c r="J22" s="278">
        <f t="shared" si="7"/>
        <v>-4000</v>
      </c>
      <c r="K22" s="278">
        <f t="shared" si="8"/>
        <v>-0.004</v>
      </c>
      <c r="L22" s="342">
        <v>1948</v>
      </c>
      <c r="M22" s="343">
        <v>2048</v>
      </c>
      <c r="N22" s="278">
        <f t="shared" si="9"/>
        <v>-100</v>
      </c>
      <c r="O22" s="278">
        <f t="shared" si="10"/>
        <v>-100000</v>
      </c>
      <c r="P22" s="278">
        <f t="shared" si="11"/>
        <v>-0.1</v>
      </c>
      <c r="Q22" s="471"/>
    </row>
    <row r="23" spans="1:17" s="467" customFormat="1" ht="15.75" customHeight="1">
      <c r="A23" s="362">
        <v>12</v>
      </c>
      <c r="B23" s="363" t="s">
        <v>95</v>
      </c>
      <c r="C23" s="366">
        <v>4864834</v>
      </c>
      <c r="D23" s="40" t="s">
        <v>12</v>
      </c>
      <c r="E23" s="41" t="s">
        <v>347</v>
      </c>
      <c r="F23" s="372">
        <v>1000</v>
      </c>
      <c r="G23" s="342">
        <v>995057</v>
      </c>
      <c r="H23" s="343">
        <v>995069</v>
      </c>
      <c r="I23" s="278">
        <f t="shared" si="6"/>
        <v>-12</v>
      </c>
      <c r="J23" s="278">
        <f t="shared" si="7"/>
        <v>-12000</v>
      </c>
      <c r="K23" s="278">
        <f t="shared" si="8"/>
        <v>-0.012</v>
      </c>
      <c r="L23" s="342">
        <v>5100</v>
      </c>
      <c r="M23" s="343">
        <v>4923</v>
      </c>
      <c r="N23" s="278">
        <f t="shared" si="9"/>
        <v>177</v>
      </c>
      <c r="O23" s="278">
        <f t="shared" si="10"/>
        <v>177000</v>
      </c>
      <c r="P23" s="278">
        <f t="shared" si="11"/>
        <v>0.177</v>
      </c>
      <c r="Q23" s="471"/>
    </row>
    <row r="24" spans="1:17" s="467" customFormat="1" ht="15.75" customHeight="1">
      <c r="A24" s="362">
        <v>13</v>
      </c>
      <c r="B24" s="328" t="s">
        <v>96</v>
      </c>
      <c r="C24" s="366">
        <v>4864889</v>
      </c>
      <c r="D24" s="44" t="s">
        <v>12</v>
      </c>
      <c r="E24" s="41" t="s">
        <v>347</v>
      </c>
      <c r="F24" s="372">
        <v>1000</v>
      </c>
      <c r="G24" s="342">
        <v>998482</v>
      </c>
      <c r="H24" s="343">
        <v>998484</v>
      </c>
      <c r="I24" s="278">
        <f t="shared" si="6"/>
        <v>-2</v>
      </c>
      <c r="J24" s="278">
        <f t="shared" si="7"/>
        <v>-2000</v>
      </c>
      <c r="K24" s="278">
        <f t="shared" si="8"/>
        <v>-0.002</v>
      </c>
      <c r="L24" s="342">
        <v>999332</v>
      </c>
      <c r="M24" s="343">
        <v>999468</v>
      </c>
      <c r="N24" s="278">
        <f t="shared" si="9"/>
        <v>-136</v>
      </c>
      <c r="O24" s="278">
        <f t="shared" si="10"/>
        <v>-136000</v>
      </c>
      <c r="P24" s="278">
        <f t="shared" si="11"/>
        <v>-0.136</v>
      </c>
      <c r="Q24" s="471"/>
    </row>
    <row r="25" spans="1:17" s="467" customFormat="1" ht="15.75" customHeight="1">
      <c r="A25" s="362">
        <v>14</v>
      </c>
      <c r="B25" s="363" t="s">
        <v>97</v>
      </c>
      <c r="C25" s="366">
        <v>4864836</v>
      </c>
      <c r="D25" s="40" t="s">
        <v>12</v>
      </c>
      <c r="E25" s="41" t="s">
        <v>347</v>
      </c>
      <c r="F25" s="372">
        <v>1000</v>
      </c>
      <c r="G25" s="342">
        <v>999336</v>
      </c>
      <c r="H25" s="343">
        <v>999336</v>
      </c>
      <c r="I25" s="278">
        <f t="shared" si="6"/>
        <v>0</v>
      </c>
      <c r="J25" s="278">
        <f t="shared" si="7"/>
        <v>0</v>
      </c>
      <c r="K25" s="278">
        <f t="shared" si="8"/>
        <v>0</v>
      </c>
      <c r="L25" s="342">
        <v>17310</v>
      </c>
      <c r="M25" s="343">
        <v>17213</v>
      </c>
      <c r="N25" s="278">
        <f t="shared" si="9"/>
        <v>97</v>
      </c>
      <c r="O25" s="278">
        <f t="shared" si="10"/>
        <v>97000</v>
      </c>
      <c r="P25" s="278">
        <f t="shared" si="11"/>
        <v>0.097</v>
      </c>
      <c r="Q25" s="471"/>
    </row>
    <row r="26" spans="1:17" s="467" customFormat="1" ht="15.75" customHeight="1">
      <c r="A26" s="362">
        <v>15</v>
      </c>
      <c r="B26" s="363" t="s">
        <v>98</v>
      </c>
      <c r="C26" s="366">
        <v>4864895</v>
      </c>
      <c r="D26" s="40" t="s">
        <v>12</v>
      </c>
      <c r="E26" s="41" t="s">
        <v>347</v>
      </c>
      <c r="F26" s="372">
        <v>800</v>
      </c>
      <c r="G26" s="342">
        <v>999933</v>
      </c>
      <c r="H26" s="343">
        <v>999933</v>
      </c>
      <c r="I26" s="278">
        <f>G26-H26</f>
        <v>0</v>
      </c>
      <c r="J26" s="278">
        <f t="shared" si="7"/>
        <v>0</v>
      </c>
      <c r="K26" s="278">
        <f t="shared" si="8"/>
        <v>0</v>
      </c>
      <c r="L26" s="342">
        <v>762</v>
      </c>
      <c r="M26" s="343">
        <v>93</v>
      </c>
      <c r="N26" s="278">
        <f>L26-M26</f>
        <v>669</v>
      </c>
      <c r="O26" s="278">
        <f t="shared" si="10"/>
        <v>535200</v>
      </c>
      <c r="P26" s="278">
        <f t="shared" si="11"/>
        <v>0.5352</v>
      </c>
      <c r="Q26" s="471"/>
    </row>
    <row r="27" spans="1:17" s="467" customFormat="1" ht="15.75" customHeight="1">
      <c r="A27" s="362">
        <v>16</v>
      </c>
      <c r="B27" s="363" t="s">
        <v>99</v>
      </c>
      <c r="C27" s="366">
        <v>4864838</v>
      </c>
      <c r="D27" s="40" t="s">
        <v>12</v>
      </c>
      <c r="E27" s="41" t="s">
        <v>347</v>
      </c>
      <c r="F27" s="372">
        <v>1000</v>
      </c>
      <c r="G27" s="342">
        <v>999727</v>
      </c>
      <c r="H27" s="343">
        <v>999727</v>
      </c>
      <c r="I27" s="278">
        <f t="shared" si="6"/>
        <v>0</v>
      </c>
      <c r="J27" s="278">
        <f t="shared" si="7"/>
        <v>0</v>
      </c>
      <c r="K27" s="278">
        <f t="shared" si="8"/>
        <v>0</v>
      </c>
      <c r="L27" s="342">
        <v>29057</v>
      </c>
      <c r="M27" s="343">
        <v>28837</v>
      </c>
      <c r="N27" s="278">
        <f t="shared" si="9"/>
        <v>220</v>
      </c>
      <c r="O27" s="278">
        <f t="shared" si="10"/>
        <v>220000</v>
      </c>
      <c r="P27" s="278">
        <f t="shared" si="11"/>
        <v>0.22</v>
      </c>
      <c r="Q27" s="471"/>
    </row>
    <row r="28" spans="1:17" s="467" customFormat="1" ht="15.75" customHeight="1">
      <c r="A28" s="362">
        <v>17</v>
      </c>
      <c r="B28" s="363" t="s">
        <v>122</v>
      </c>
      <c r="C28" s="366">
        <v>4864839</v>
      </c>
      <c r="D28" s="40" t="s">
        <v>12</v>
      </c>
      <c r="E28" s="41" t="s">
        <v>347</v>
      </c>
      <c r="F28" s="372">
        <v>1000</v>
      </c>
      <c r="G28" s="342">
        <v>1351</v>
      </c>
      <c r="H28" s="343">
        <v>1353</v>
      </c>
      <c r="I28" s="278">
        <f t="shared" si="6"/>
        <v>-2</v>
      </c>
      <c r="J28" s="278">
        <f t="shared" si="7"/>
        <v>-2000</v>
      </c>
      <c r="K28" s="278">
        <f t="shared" si="8"/>
        <v>-0.002</v>
      </c>
      <c r="L28" s="342">
        <v>9483</v>
      </c>
      <c r="M28" s="343">
        <v>9592</v>
      </c>
      <c r="N28" s="278">
        <f t="shared" si="9"/>
        <v>-109</v>
      </c>
      <c r="O28" s="278">
        <f t="shared" si="10"/>
        <v>-109000</v>
      </c>
      <c r="P28" s="278">
        <f t="shared" si="11"/>
        <v>-0.109</v>
      </c>
      <c r="Q28" s="471"/>
    </row>
    <row r="29" spans="1:17" s="467" customFormat="1" ht="15.75" customHeight="1">
      <c r="A29" s="362">
        <v>18</v>
      </c>
      <c r="B29" s="363" t="s">
        <v>125</v>
      </c>
      <c r="C29" s="366">
        <v>4864788</v>
      </c>
      <c r="D29" s="40" t="s">
        <v>12</v>
      </c>
      <c r="E29" s="41" t="s">
        <v>347</v>
      </c>
      <c r="F29" s="372">
        <v>100</v>
      </c>
      <c r="G29" s="342">
        <v>11996</v>
      </c>
      <c r="H29" s="343">
        <v>11987</v>
      </c>
      <c r="I29" s="278">
        <f t="shared" si="6"/>
        <v>9</v>
      </c>
      <c r="J29" s="278">
        <f t="shared" si="7"/>
        <v>900</v>
      </c>
      <c r="K29" s="278">
        <f t="shared" si="8"/>
        <v>0.0009</v>
      </c>
      <c r="L29" s="342">
        <v>350</v>
      </c>
      <c r="M29" s="343">
        <v>343</v>
      </c>
      <c r="N29" s="278">
        <f t="shared" si="9"/>
        <v>7</v>
      </c>
      <c r="O29" s="278">
        <f t="shared" si="10"/>
        <v>700</v>
      </c>
      <c r="P29" s="278">
        <f t="shared" si="11"/>
        <v>0.0007</v>
      </c>
      <c r="Q29" s="471"/>
    </row>
    <row r="30" spans="1:17" s="467" customFormat="1" ht="15.75" customHeight="1">
      <c r="A30" s="362">
        <v>19</v>
      </c>
      <c r="B30" s="363" t="s">
        <v>123</v>
      </c>
      <c r="C30" s="366">
        <v>4864883</v>
      </c>
      <c r="D30" s="40" t="s">
        <v>12</v>
      </c>
      <c r="E30" s="41" t="s">
        <v>347</v>
      </c>
      <c r="F30" s="372">
        <v>1000</v>
      </c>
      <c r="G30" s="342">
        <v>998204</v>
      </c>
      <c r="H30" s="343">
        <v>998195</v>
      </c>
      <c r="I30" s="278">
        <f t="shared" si="6"/>
        <v>9</v>
      </c>
      <c r="J30" s="278">
        <f t="shared" si="7"/>
        <v>9000</v>
      </c>
      <c r="K30" s="278">
        <f t="shared" si="8"/>
        <v>0.009</v>
      </c>
      <c r="L30" s="342">
        <v>15404</v>
      </c>
      <c r="M30" s="343">
        <v>15338</v>
      </c>
      <c r="N30" s="278">
        <f t="shared" si="9"/>
        <v>66</v>
      </c>
      <c r="O30" s="278">
        <f t="shared" si="10"/>
        <v>66000</v>
      </c>
      <c r="P30" s="278">
        <f t="shared" si="11"/>
        <v>0.066</v>
      </c>
      <c r="Q30" s="471"/>
    </row>
    <row r="31" spans="1:17" s="467" customFormat="1" ht="15.75" customHeight="1">
      <c r="A31" s="362"/>
      <c r="B31" s="365" t="s">
        <v>100</v>
      </c>
      <c r="C31" s="366"/>
      <c r="D31" s="40"/>
      <c r="E31" s="40"/>
      <c r="F31" s="372"/>
      <c r="G31" s="342"/>
      <c r="H31" s="343"/>
      <c r="I31" s="521"/>
      <c r="J31" s="521"/>
      <c r="K31" s="131"/>
      <c r="L31" s="519"/>
      <c r="M31" s="521"/>
      <c r="N31" s="521"/>
      <c r="O31" s="521"/>
      <c r="P31" s="131"/>
      <c r="Q31" s="471"/>
    </row>
    <row r="32" spans="1:17" s="467" customFormat="1" ht="15.75" customHeight="1">
      <c r="A32" s="362">
        <v>20</v>
      </c>
      <c r="B32" s="363" t="s">
        <v>101</v>
      </c>
      <c r="C32" s="366">
        <v>4864954</v>
      </c>
      <c r="D32" s="40" t="s">
        <v>12</v>
      </c>
      <c r="E32" s="41" t="s">
        <v>347</v>
      </c>
      <c r="F32" s="372">
        <v>1375</v>
      </c>
      <c r="G32" s="342">
        <v>999999</v>
      </c>
      <c r="H32" s="343">
        <v>999999</v>
      </c>
      <c r="I32" s="278">
        <f>G32-H32</f>
        <v>0</v>
      </c>
      <c r="J32" s="278">
        <f>$F32*I32</f>
        <v>0</v>
      </c>
      <c r="K32" s="278">
        <f>J32/1000000</f>
        <v>0</v>
      </c>
      <c r="L32" s="342">
        <v>969256</v>
      </c>
      <c r="M32" s="343">
        <v>971021</v>
      </c>
      <c r="N32" s="278">
        <f>L32-M32</f>
        <v>-1765</v>
      </c>
      <c r="O32" s="278">
        <f>$F32*N32</f>
        <v>-2426875</v>
      </c>
      <c r="P32" s="278">
        <f>O32/1000000</f>
        <v>-2.426875</v>
      </c>
      <c r="Q32" s="471"/>
    </row>
    <row r="33" spans="1:17" s="467" customFormat="1" ht="15.75" customHeight="1">
      <c r="A33" s="362">
        <v>21</v>
      </c>
      <c r="B33" s="363" t="s">
        <v>102</v>
      </c>
      <c r="C33" s="366">
        <v>4865042</v>
      </c>
      <c r="D33" s="40" t="s">
        <v>12</v>
      </c>
      <c r="E33" s="41" t="s">
        <v>347</v>
      </c>
      <c r="F33" s="372">
        <v>1100</v>
      </c>
      <c r="G33" s="342">
        <v>999998</v>
      </c>
      <c r="H33" s="343">
        <v>999998</v>
      </c>
      <c r="I33" s="278">
        <f>G33-H33</f>
        <v>0</v>
      </c>
      <c r="J33" s="278">
        <f>$F33*I33</f>
        <v>0</v>
      </c>
      <c r="K33" s="278">
        <f>J33/1000000</f>
        <v>0</v>
      </c>
      <c r="L33" s="342">
        <v>676140</v>
      </c>
      <c r="M33" s="343">
        <v>679380</v>
      </c>
      <c r="N33" s="278">
        <f>L33-M33</f>
        <v>-3240</v>
      </c>
      <c r="O33" s="278">
        <f>$F33*N33</f>
        <v>-3564000</v>
      </c>
      <c r="P33" s="278">
        <f>O33/1000000</f>
        <v>-3.564</v>
      </c>
      <c r="Q33" s="471"/>
    </row>
    <row r="34" spans="1:17" s="467" customFormat="1" ht="15.75" customHeight="1">
      <c r="A34" s="362">
        <v>22</v>
      </c>
      <c r="B34" s="363" t="s">
        <v>368</v>
      </c>
      <c r="C34" s="366">
        <v>4864943</v>
      </c>
      <c r="D34" s="40" t="s">
        <v>12</v>
      </c>
      <c r="E34" s="41" t="s">
        <v>347</v>
      </c>
      <c r="F34" s="372">
        <v>1000</v>
      </c>
      <c r="G34" s="342">
        <v>980670</v>
      </c>
      <c r="H34" s="343">
        <v>980757</v>
      </c>
      <c r="I34" s="278">
        <f>G34-H34</f>
        <v>-87</v>
      </c>
      <c r="J34" s="278">
        <f>$F34*I34</f>
        <v>-87000</v>
      </c>
      <c r="K34" s="278">
        <f>J34/1000000</f>
        <v>-0.087</v>
      </c>
      <c r="L34" s="342">
        <v>8109</v>
      </c>
      <c r="M34" s="343">
        <v>8219</v>
      </c>
      <c r="N34" s="278">
        <f>L34-M34</f>
        <v>-110</v>
      </c>
      <c r="O34" s="278">
        <f>$F34*N34</f>
        <v>-110000</v>
      </c>
      <c r="P34" s="278">
        <f>O34/1000000</f>
        <v>-0.11</v>
      </c>
      <c r="Q34" s="471"/>
    </row>
    <row r="35" spans="1:17" s="467" customFormat="1" ht="15.75" customHeight="1">
      <c r="A35" s="362"/>
      <c r="B35" s="365" t="s">
        <v>32</v>
      </c>
      <c r="C35" s="366"/>
      <c r="D35" s="40"/>
      <c r="E35" s="40"/>
      <c r="F35" s="372"/>
      <c r="G35" s="342"/>
      <c r="H35" s="343"/>
      <c r="I35" s="278"/>
      <c r="J35" s="278"/>
      <c r="K35" s="131">
        <f>SUM(K19:K34)</f>
        <v>-0.15610000000000002</v>
      </c>
      <c r="L35" s="277"/>
      <c r="M35" s="278"/>
      <c r="N35" s="278"/>
      <c r="O35" s="278"/>
      <c r="P35" s="131">
        <f>SUM(P19:P34)</f>
        <v>-5.510975</v>
      </c>
      <c r="Q35" s="471"/>
    </row>
    <row r="36" spans="1:17" s="467" customFormat="1" ht="15.75" customHeight="1">
      <c r="A36" s="362">
        <v>23</v>
      </c>
      <c r="B36" s="363" t="s">
        <v>103</v>
      </c>
      <c r="C36" s="366">
        <v>4864910</v>
      </c>
      <c r="D36" s="40" t="s">
        <v>12</v>
      </c>
      <c r="E36" s="41" t="s">
        <v>347</v>
      </c>
      <c r="F36" s="372">
        <v>-1000</v>
      </c>
      <c r="G36" s="342">
        <v>950102</v>
      </c>
      <c r="H36" s="343">
        <v>950102</v>
      </c>
      <c r="I36" s="278">
        <f>G36-H36</f>
        <v>0</v>
      </c>
      <c r="J36" s="278">
        <f>$F36*I36</f>
        <v>0</v>
      </c>
      <c r="K36" s="278">
        <f>J36/1000000</f>
        <v>0</v>
      </c>
      <c r="L36" s="342">
        <v>943546</v>
      </c>
      <c r="M36" s="343">
        <v>944875</v>
      </c>
      <c r="N36" s="278">
        <f>L36-M36</f>
        <v>-1329</v>
      </c>
      <c r="O36" s="278">
        <f>$F36*N36</f>
        <v>1329000</v>
      </c>
      <c r="P36" s="278">
        <f>O36/1000000</f>
        <v>1.329</v>
      </c>
      <c r="Q36" s="471"/>
    </row>
    <row r="37" spans="1:17" s="467" customFormat="1" ht="15.75" customHeight="1">
      <c r="A37" s="362">
        <v>24</v>
      </c>
      <c r="B37" s="363" t="s">
        <v>104</v>
      </c>
      <c r="C37" s="366">
        <v>4864911</v>
      </c>
      <c r="D37" s="40" t="s">
        <v>12</v>
      </c>
      <c r="E37" s="41" t="s">
        <v>347</v>
      </c>
      <c r="F37" s="372">
        <v>-1000</v>
      </c>
      <c r="G37" s="342">
        <v>960597</v>
      </c>
      <c r="H37" s="343">
        <v>960017</v>
      </c>
      <c r="I37" s="278">
        <f>G37-H37</f>
        <v>580</v>
      </c>
      <c r="J37" s="278">
        <f>$F37*I37</f>
        <v>-580000</v>
      </c>
      <c r="K37" s="278">
        <f>J37/1000000</f>
        <v>-0.58</v>
      </c>
      <c r="L37" s="342">
        <v>954965</v>
      </c>
      <c r="M37" s="343">
        <v>955032</v>
      </c>
      <c r="N37" s="278">
        <f>L37-M37</f>
        <v>-67</v>
      </c>
      <c r="O37" s="278">
        <f>$F37*N37</f>
        <v>67000</v>
      </c>
      <c r="P37" s="278">
        <f>O37/1000000</f>
        <v>0.067</v>
      </c>
      <c r="Q37" s="471"/>
    </row>
    <row r="38" spans="1:17" ht="15.75" customHeight="1">
      <c r="A38" s="362">
        <v>25</v>
      </c>
      <c r="B38" s="404" t="s">
        <v>146</v>
      </c>
      <c r="C38" s="373">
        <v>4902528</v>
      </c>
      <c r="D38" s="12" t="s">
        <v>12</v>
      </c>
      <c r="E38" s="41" t="s">
        <v>347</v>
      </c>
      <c r="F38" s="373">
        <v>300</v>
      </c>
      <c r="G38" s="340">
        <v>15</v>
      </c>
      <c r="H38" s="341">
        <v>15</v>
      </c>
      <c r="I38" s="390">
        <f>G38-H38</f>
        <v>0</v>
      </c>
      <c r="J38" s="390">
        <f>$F38*I38</f>
        <v>0</v>
      </c>
      <c r="K38" s="390">
        <f>J38/1000000</f>
        <v>0</v>
      </c>
      <c r="L38" s="340">
        <v>457</v>
      </c>
      <c r="M38" s="341">
        <v>457</v>
      </c>
      <c r="N38" s="390">
        <f>L38-M38</f>
        <v>0</v>
      </c>
      <c r="O38" s="390">
        <f>$F38*N38</f>
        <v>0</v>
      </c>
      <c r="P38" s="390">
        <f>O38/1000000</f>
        <v>0</v>
      </c>
      <c r="Q38" s="410"/>
    </row>
    <row r="39" spans="1:17" ht="12" customHeight="1">
      <c r="A39" s="362"/>
      <c r="B39" s="365" t="s">
        <v>27</v>
      </c>
      <c r="C39" s="366"/>
      <c r="D39" s="40"/>
      <c r="E39" s="40"/>
      <c r="F39" s="372"/>
      <c r="G39" s="340"/>
      <c r="H39" s="341"/>
      <c r="I39" s="390"/>
      <c r="J39" s="390"/>
      <c r="K39" s="390"/>
      <c r="L39" s="391"/>
      <c r="M39" s="390"/>
      <c r="N39" s="390"/>
      <c r="O39" s="390"/>
      <c r="P39" s="390"/>
      <c r="Q39" s="155"/>
    </row>
    <row r="40" spans="1:17" ht="15">
      <c r="A40" s="362">
        <v>26</v>
      </c>
      <c r="B40" s="328" t="s">
        <v>46</v>
      </c>
      <c r="C40" s="366">
        <v>5128409</v>
      </c>
      <c r="D40" s="44" t="s">
        <v>12</v>
      </c>
      <c r="E40" s="41" t="s">
        <v>347</v>
      </c>
      <c r="F40" s="372">
        <v>1000</v>
      </c>
      <c r="G40" s="342">
        <v>874</v>
      </c>
      <c r="H40" s="343">
        <v>857</v>
      </c>
      <c r="I40" s="278">
        <f>G40-H40</f>
        <v>17</v>
      </c>
      <c r="J40" s="278">
        <f>$F40*I40</f>
        <v>17000</v>
      </c>
      <c r="K40" s="278">
        <f>J40/1000000</f>
        <v>0.017</v>
      </c>
      <c r="L40" s="342">
        <v>8103</v>
      </c>
      <c r="M40" s="343">
        <v>7871</v>
      </c>
      <c r="N40" s="278">
        <f>L40-M40</f>
        <v>232</v>
      </c>
      <c r="O40" s="278">
        <f>$F40*N40</f>
        <v>232000</v>
      </c>
      <c r="P40" s="278">
        <f>O40/1000000</f>
        <v>0.232</v>
      </c>
      <c r="Q40" s="417"/>
    </row>
    <row r="41" spans="1:17" ht="12" customHeight="1">
      <c r="A41" s="362"/>
      <c r="B41" s="365" t="s">
        <v>105</v>
      </c>
      <c r="C41" s="366"/>
      <c r="D41" s="40"/>
      <c r="E41" s="40"/>
      <c r="F41" s="372"/>
      <c r="G41" s="340"/>
      <c r="H41" s="341"/>
      <c r="I41" s="390"/>
      <c r="J41" s="390"/>
      <c r="K41" s="390"/>
      <c r="L41" s="391"/>
      <c r="M41" s="390"/>
      <c r="N41" s="390"/>
      <c r="O41" s="390"/>
      <c r="P41" s="390"/>
      <c r="Q41" s="155"/>
    </row>
    <row r="42" spans="1:17" s="467" customFormat="1" ht="15.75" customHeight="1">
      <c r="A42" s="362">
        <v>27</v>
      </c>
      <c r="B42" s="363" t="s">
        <v>106</v>
      </c>
      <c r="C42" s="366">
        <v>4864962</v>
      </c>
      <c r="D42" s="40" t="s">
        <v>12</v>
      </c>
      <c r="E42" s="41" t="s">
        <v>347</v>
      </c>
      <c r="F42" s="372">
        <v>-1000</v>
      </c>
      <c r="G42" s="342">
        <v>73998</v>
      </c>
      <c r="H42" s="343">
        <v>73998</v>
      </c>
      <c r="I42" s="278">
        <f>G42-H42</f>
        <v>0</v>
      </c>
      <c r="J42" s="278">
        <f>$F42*I42</f>
        <v>0</v>
      </c>
      <c r="K42" s="278">
        <f>J42/1000000</f>
        <v>0</v>
      </c>
      <c r="L42" s="342">
        <v>974825</v>
      </c>
      <c r="M42" s="343">
        <v>974689</v>
      </c>
      <c r="N42" s="278">
        <f>L42-M42</f>
        <v>136</v>
      </c>
      <c r="O42" s="278">
        <f>$F42*N42</f>
        <v>-136000</v>
      </c>
      <c r="P42" s="278">
        <f>O42/1000000</f>
        <v>-0.136</v>
      </c>
      <c r="Q42" s="471"/>
    </row>
    <row r="43" spans="1:17" s="467" customFormat="1" ht="15.75" customHeight="1">
      <c r="A43" s="362">
        <v>28</v>
      </c>
      <c r="B43" s="363" t="s">
        <v>107</v>
      </c>
      <c r="C43" s="366">
        <v>4865033</v>
      </c>
      <c r="D43" s="40" t="s">
        <v>12</v>
      </c>
      <c r="E43" s="41" t="s">
        <v>347</v>
      </c>
      <c r="F43" s="372">
        <v>-1000</v>
      </c>
      <c r="G43" s="342">
        <v>53500</v>
      </c>
      <c r="H43" s="343">
        <v>53499</v>
      </c>
      <c r="I43" s="278">
        <f>G43-H43</f>
        <v>1</v>
      </c>
      <c r="J43" s="278">
        <f>$F43*I43</f>
        <v>-1000</v>
      </c>
      <c r="K43" s="278">
        <f>J43/1000000</f>
        <v>-0.001</v>
      </c>
      <c r="L43" s="342">
        <v>970663</v>
      </c>
      <c r="M43" s="343">
        <v>970082</v>
      </c>
      <c r="N43" s="278">
        <f>L43-M43</f>
        <v>581</v>
      </c>
      <c r="O43" s="278">
        <f>$F43*N43</f>
        <v>-581000</v>
      </c>
      <c r="P43" s="278">
        <f>O43/1000000</f>
        <v>-0.581</v>
      </c>
      <c r="Q43" s="471"/>
    </row>
    <row r="44" spans="1:17" s="467" customFormat="1" ht="15.75" customHeight="1">
      <c r="A44" s="362">
        <v>29</v>
      </c>
      <c r="B44" s="363" t="s">
        <v>108</v>
      </c>
      <c r="C44" s="366">
        <v>5128420</v>
      </c>
      <c r="D44" s="40" t="s">
        <v>12</v>
      </c>
      <c r="E44" s="41" t="s">
        <v>347</v>
      </c>
      <c r="F44" s="372">
        <v>-1000</v>
      </c>
      <c r="G44" s="342">
        <v>994154</v>
      </c>
      <c r="H44" s="343">
        <v>994139</v>
      </c>
      <c r="I44" s="278">
        <f>G44-H44</f>
        <v>15</v>
      </c>
      <c r="J44" s="278">
        <f>$F44*I44</f>
        <v>-15000</v>
      </c>
      <c r="K44" s="278">
        <f>J44/1000000</f>
        <v>-0.015</v>
      </c>
      <c r="L44" s="342">
        <v>993827</v>
      </c>
      <c r="M44" s="343">
        <v>993408</v>
      </c>
      <c r="N44" s="278">
        <f>L44-M44</f>
        <v>419</v>
      </c>
      <c r="O44" s="278">
        <f>$F44*N44</f>
        <v>-419000</v>
      </c>
      <c r="P44" s="278">
        <f>O44/1000000</f>
        <v>-0.419</v>
      </c>
      <c r="Q44" s="510"/>
    </row>
    <row r="45" spans="1:17" s="467" customFormat="1" ht="15.75" customHeight="1">
      <c r="A45" s="362">
        <v>30</v>
      </c>
      <c r="B45" s="328" t="s">
        <v>109</v>
      </c>
      <c r="C45" s="366">
        <v>4864906</v>
      </c>
      <c r="D45" s="40" t="s">
        <v>12</v>
      </c>
      <c r="E45" s="41" t="s">
        <v>347</v>
      </c>
      <c r="F45" s="372">
        <v>-1000</v>
      </c>
      <c r="G45" s="342">
        <v>997615</v>
      </c>
      <c r="H45" s="343">
        <v>997615</v>
      </c>
      <c r="I45" s="278">
        <f>G45-H45</f>
        <v>0</v>
      </c>
      <c r="J45" s="278">
        <f>$F45*I45</f>
        <v>0</v>
      </c>
      <c r="K45" s="278">
        <f>J45/1000000</f>
        <v>0</v>
      </c>
      <c r="L45" s="342">
        <v>1000064</v>
      </c>
      <c r="M45" s="343">
        <v>999477</v>
      </c>
      <c r="N45" s="278">
        <f>L45-M45</f>
        <v>587</v>
      </c>
      <c r="O45" s="278">
        <f>$F45*N45</f>
        <v>-587000</v>
      </c>
      <c r="P45" s="278">
        <f>O45/1000000</f>
        <v>-0.587</v>
      </c>
      <c r="Q45" s="490"/>
    </row>
    <row r="46" spans="1:17" ht="15.75" customHeight="1">
      <c r="A46" s="362"/>
      <c r="B46" s="365" t="s">
        <v>411</v>
      </c>
      <c r="C46" s="366"/>
      <c r="D46" s="475"/>
      <c r="E46" s="476"/>
      <c r="F46" s="372"/>
      <c r="G46" s="391"/>
      <c r="H46" s="390"/>
      <c r="I46" s="390"/>
      <c r="J46" s="390"/>
      <c r="K46" s="390"/>
      <c r="L46" s="391"/>
      <c r="M46" s="390"/>
      <c r="N46" s="390"/>
      <c r="O46" s="390"/>
      <c r="P46" s="390"/>
      <c r="Q46" s="192"/>
    </row>
    <row r="47" spans="1:17" s="467" customFormat="1" ht="15.75" customHeight="1">
      <c r="A47" s="362">
        <v>31</v>
      </c>
      <c r="B47" s="363" t="s">
        <v>106</v>
      </c>
      <c r="C47" s="366">
        <v>4865002</v>
      </c>
      <c r="D47" s="475" t="s">
        <v>12</v>
      </c>
      <c r="E47" s="476" t="s">
        <v>347</v>
      </c>
      <c r="F47" s="372">
        <v>-2000</v>
      </c>
      <c r="G47" s="342">
        <v>4753</v>
      </c>
      <c r="H47" s="343">
        <v>4638</v>
      </c>
      <c r="I47" s="278">
        <f>G47-H47</f>
        <v>115</v>
      </c>
      <c r="J47" s="278">
        <f>$F47*I47</f>
        <v>-230000</v>
      </c>
      <c r="K47" s="278">
        <f>J47/1000000</f>
        <v>-0.23</v>
      </c>
      <c r="L47" s="342">
        <v>999239</v>
      </c>
      <c r="M47" s="343">
        <v>999510</v>
      </c>
      <c r="N47" s="278">
        <f>L47-M47</f>
        <v>-271</v>
      </c>
      <c r="O47" s="278">
        <f>$F47*N47</f>
        <v>542000</v>
      </c>
      <c r="P47" s="278">
        <f>O47/1000000</f>
        <v>0.542</v>
      </c>
      <c r="Q47" s="502"/>
    </row>
    <row r="48" spans="1:17" s="467" customFormat="1" ht="15.75" customHeight="1">
      <c r="A48" s="362">
        <v>32</v>
      </c>
      <c r="B48" s="363" t="s">
        <v>414</v>
      </c>
      <c r="C48" s="366">
        <v>5128431</v>
      </c>
      <c r="D48" s="475" t="s">
        <v>12</v>
      </c>
      <c r="E48" s="476" t="s">
        <v>347</v>
      </c>
      <c r="F48" s="372">
        <v>-2000</v>
      </c>
      <c r="G48" s="342">
        <v>999137</v>
      </c>
      <c r="H48" s="343">
        <v>999127</v>
      </c>
      <c r="I48" s="278">
        <f>G48-H48</f>
        <v>10</v>
      </c>
      <c r="J48" s="278">
        <f>$F48*I48</f>
        <v>-20000</v>
      </c>
      <c r="K48" s="278">
        <f>J48/1000000</f>
        <v>-0.02</v>
      </c>
      <c r="L48" s="342">
        <v>999883</v>
      </c>
      <c r="M48" s="343">
        <v>999918</v>
      </c>
      <c r="N48" s="278">
        <f>L48-M48</f>
        <v>-35</v>
      </c>
      <c r="O48" s="278">
        <f>$F48*N48</f>
        <v>70000</v>
      </c>
      <c r="P48" s="278">
        <f>O48/1000000</f>
        <v>0.07</v>
      </c>
      <c r="Q48" s="477"/>
    </row>
    <row r="49" spans="1:17" s="467" customFormat="1" ht="15.75" customHeight="1">
      <c r="A49" s="362">
        <v>33</v>
      </c>
      <c r="B49" s="363" t="s">
        <v>412</v>
      </c>
      <c r="C49" s="366">
        <v>5128452</v>
      </c>
      <c r="D49" s="475" t="s">
        <v>12</v>
      </c>
      <c r="E49" s="476" t="s">
        <v>347</v>
      </c>
      <c r="F49" s="372">
        <v>-1000</v>
      </c>
      <c r="G49" s="342">
        <v>998135</v>
      </c>
      <c r="H49" s="343">
        <v>998069</v>
      </c>
      <c r="I49" s="278">
        <f>G49-H49</f>
        <v>66</v>
      </c>
      <c r="J49" s="278">
        <f>$F49*I49</f>
        <v>-66000</v>
      </c>
      <c r="K49" s="278">
        <f>J49/1000000</f>
        <v>-0.066</v>
      </c>
      <c r="L49" s="342">
        <v>999886</v>
      </c>
      <c r="M49" s="343">
        <v>999905</v>
      </c>
      <c r="N49" s="278">
        <f>L49-M49</f>
        <v>-19</v>
      </c>
      <c r="O49" s="278">
        <f>$F49*N49</f>
        <v>19000</v>
      </c>
      <c r="P49" s="278">
        <f>O49/1000000</f>
        <v>0.019</v>
      </c>
      <c r="Q49" s="502"/>
    </row>
    <row r="50" spans="1:17" s="467" customFormat="1" ht="14.25" customHeight="1">
      <c r="A50" s="362"/>
      <c r="B50" s="365" t="s">
        <v>42</v>
      </c>
      <c r="C50" s="366"/>
      <c r="D50" s="40"/>
      <c r="E50" s="40"/>
      <c r="F50" s="372"/>
      <c r="G50" s="342"/>
      <c r="H50" s="343"/>
      <c r="I50" s="278"/>
      <c r="J50" s="278"/>
      <c r="K50" s="278"/>
      <c r="L50" s="277"/>
      <c r="M50" s="278"/>
      <c r="N50" s="278"/>
      <c r="O50" s="278"/>
      <c r="P50" s="278"/>
      <c r="Q50" s="471"/>
    </row>
    <row r="51" spans="1:17" s="467" customFormat="1" ht="12" customHeight="1">
      <c r="A51" s="362"/>
      <c r="B51" s="364" t="s">
        <v>18</v>
      </c>
      <c r="C51" s="366"/>
      <c r="D51" s="44"/>
      <c r="E51" s="44"/>
      <c r="F51" s="372"/>
      <c r="G51" s="342"/>
      <c r="H51" s="343"/>
      <c r="I51" s="278"/>
      <c r="J51" s="278"/>
      <c r="K51" s="278"/>
      <c r="L51" s="277"/>
      <c r="M51" s="278"/>
      <c r="N51" s="278"/>
      <c r="O51" s="278"/>
      <c r="P51" s="278"/>
      <c r="Q51" s="471"/>
    </row>
    <row r="52" spans="1:17" s="467" customFormat="1" ht="15.75" customHeight="1">
      <c r="A52" s="362">
        <v>34</v>
      </c>
      <c r="B52" s="363" t="s">
        <v>19</v>
      </c>
      <c r="C52" s="366">
        <v>4864808</v>
      </c>
      <c r="D52" s="40" t="s">
        <v>12</v>
      </c>
      <c r="E52" s="41" t="s">
        <v>347</v>
      </c>
      <c r="F52" s="372">
        <v>200</v>
      </c>
      <c r="G52" s="342">
        <v>11770</v>
      </c>
      <c r="H52" s="343">
        <v>11770</v>
      </c>
      <c r="I52" s="278">
        <f>G52-H52</f>
        <v>0</v>
      </c>
      <c r="J52" s="278">
        <f>$F52*I52</f>
        <v>0</v>
      </c>
      <c r="K52" s="278">
        <f>J52/1000000</f>
        <v>0</v>
      </c>
      <c r="L52" s="342">
        <v>19034</v>
      </c>
      <c r="M52" s="343">
        <v>20656</v>
      </c>
      <c r="N52" s="278">
        <f>L52-M52</f>
        <v>-1622</v>
      </c>
      <c r="O52" s="278">
        <f>$F52*N52</f>
        <v>-324400</v>
      </c>
      <c r="P52" s="278">
        <f>O52/1000000</f>
        <v>-0.3244</v>
      </c>
      <c r="Q52" s="503"/>
    </row>
    <row r="53" spans="1:17" s="467" customFormat="1" ht="15.75" customHeight="1">
      <c r="A53" s="362">
        <v>35</v>
      </c>
      <c r="B53" s="363" t="s">
        <v>20</v>
      </c>
      <c r="C53" s="366">
        <v>4865144</v>
      </c>
      <c r="D53" s="40" t="s">
        <v>12</v>
      </c>
      <c r="E53" s="41" t="s">
        <v>347</v>
      </c>
      <c r="F53" s="372">
        <v>1000</v>
      </c>
      <c r="G53" s="342">
        <v>86052</v>
      </c>
      <c r="H53" s="343">
        <v>86052</v>
      </c>
      <c r="I53" s="278">
        <f>G53-H53</f>
        <v>0</v>
      </c>
      <c r="J53" s="278">
        <f>$F53*I53</f>
        <v>0</v>
      </c>
      <c r="K53" s="278">
        <f>J53/1000000</f>
        <v>0</v>
      </c>
      <c r="L53" s="342">
        <v>121699</v>
      </c>
      <c r="M53" s="343">
        <v>121189</v>
      </c>
      <c r="N53" s="278">
        <f>L53-M53</f>
        <v>510</v>
      </c>
      <c r="O53" s="278">
        <f>$F53*N53</f>
        <v>510000</v>
      </c>
      <c r="P53" s="278">
        <f>O53/1000000</f>
        <v>0.51</v>
      </c>
      <c r="Q53" s="471"/>
    </row>
    <row r="54" spans="1:17" ht="12" customHeight="1">
      <c r="A54" s="362"/>
      <c r="B54" s="365" t="s">
        <v>119</v>
      </c>
      <c r="C54" s="366"/>
      <c r="D54" s="40"/>
      <c r="E54" s="40"/>
      <c r="F54" s="372"/>
      <c r="G54" s="340"/>
      <c r="H54" s="341"/>
      <c r="I54" s="390"/>
      <c r="J54" s="390"/>
      <c r="K54" s="390"/>
      <c r="L54" s="391"/>
      <c r="M54" s="390"/>
      <c r="N54" s="390"/>
      <c r="O54" s="390"/>
      <c r="P54" s="390"/>
      <c r="Q54" s="155"/>
    </row>
    <row r="55" spans="1:17" s="467" customFormat="1" ht="15.75" customHeight="1">
      <c r="A55" s="362">
        <v>36</v>
      </c>
      <c r="B55" s="363" t="s">
        <v>120</v>
      </c>
      <c r="C55" s="366">
        <v>4865134</v>
      </c>
      <c r="D55" s="40" t="s">
        <v>12</v>
      </c>
      <c r="E55" s="41" t="s">
        <v>347</v>
      </c>
      <c r="F55" s="372">
        <v>100</v>
      </c>
      <c r="G55" s="342">
        <v>94559</v>
      </c>
      <c r="H55" s="343">
        <v>94559</v>
      </c>
      <c r="I55" s="278">
        <f>G55-H55</f>
        <v>0</v>
      </c>
      <c r="J55" s="278">
        <f>$F55*I55</f>
        <v>0</v>
      </c>
      <c r="K55" s="278">
        <f>J55/1000000</f>
        <v>0</v>
      </c>
      <c r="L55" s="342">
        <v>964</v>
      </c>
      <c r="M55" s="343">
        <v>964</v>
      </c>
      <c r="N55" s="278">
        <f>L55-M55</f>
        <v>0</v>
      </c>
      <c r="O55" s="278">
        <f>$F55*N55</f>
        <v>0</v>
      </c>
      <c r="P55" s="278">
        <f>O55/1000000</f>
        <v>0</v>
      </c>
      <c r="Q55" s="471"/>
    </row>
    <row r="56" spans="1:17" s="467" customFormat="1" ht="15.75" customHeight="1" thickBot="1">
      <c r="A56" s="527">
        <v>37</v>
      </c>
      <c r="B56" s="528" t="s">
        <v>121</v>
      </c>
      <c r="C56" s="367">
        <v>4865135</v>
      </c>
      <c r="D56" s="529" t="s">
        <v>12</v>
      </c>
      <c r="E56" s="530" t="s">
        <v>347</v>
      </c>
      <c r="F56" s="531">
        <v>100</v>
      </c>
      <c r="G56" s="470">
        <v>150307</v>
      </c>
      <c r="H56" s="470">
        <v>150145</v>
      </c>
      <c r="I56" s="532">
        <f>G56-H56</f>
        <v>162</v>
      </c>
      <c r="J56" s="532">
        <f>$F56*I56</f>
        <v>16200</v>
      </c>
      <c r="K56" s="533">
        <f>J56/1000000</f>
        <v>0.0162</v>
      </c>
      <c r="L56" s="470">
        <v>31402</v>
      </c>
      <c r="M56" s="470">
        <v>23099</v>
      </c>
      <c r="N56" s="532">
        <f>L56-M56</f>
        <v>8303</v>
      </c>
      <c r="O56" s="532">
        <f>$F56*N56</f>
        <v>830300</v>
      </c>
      <c r="P56" s="533">
        <f>O56/1000000</f>
        <v>0.8303</v>
      </c>
      <c r="Q56" s="471"/>
    </row>
    <row r="57" spans="2:16" ht="12.75" customHeight="1" thickTop="1">
      <c r="B57" s="16" t="s">
        <v>140</v>
      </c>
      <c r="F57" s="202"/>
      <c r="I57" s="17"/>
      <c r="J57" s="17"/>
      <c r="K57" s="396">
        <f>SUM(K8:K56)-K35</f>
        <v>-0.7876013999999999</v>
      </c>
      <c r="N57" s="17"/>
      <c r="O57" s="17"/>
      <c r="P57" s="396">
        <f>SUM(P8:P56)-P35</f>
        <v>-3.9967159</v>
      </c>
    </row>
    <row r="58" spans="2:16" ht="1.5" customHeight="1">
      <c r="B58" s="16"/>
      <c r="F58" s="202"/>
      <c r="I58" s="17"/>
      <c r="J58" s="17"/>
      <c r="K58" s="28"/>
      <c r="N58" s="17"/>
      <c r="O58" s="17"/>
      <c r="P58" s="28"/>
    </row>
    <row r="59" spans="2:16" ht="13.5" customHeight="1">
      <c r="B59" s="16" t="s">
        <v>141</v>
      </c>
      <c r="F59" s="202"/>
      <c r="I59" s="17"/>
      <c r="J59" s="17"/>
      <c r="K59" s="396">
        <f>SUM(K57:K58)</f>
        <v>-0.7876013999999999</v>
      </c>
      <c r="N59" s="17"/>
      <c r="O59" s="17"/>
      <c r="P59" s="396">
        <f>SUM(P57:P58)</f>
        <v>-3.9967159</v>
      </c>
    </row>
    <row r="60" ht="15">
      <c r="F60" s="202"/>
    </row>
    <row r="61" spans="6:17" ht="15">
      <c r="F61" s="202"/>
      <c r="Q61" s="257" t="str">
        <f>NDPL!$Q$1</f>
        <v>JUNE-2016</v>
      </c>
    </row>
    <row r="62" ht="15">
      <c r="F62" s="202"/>
    </row>
    <row r="63" spans="6:17" ht="15">
      <c r="F63" s="202"/>
      <c r="Q63" s="257"/>
    </row>
    <row r="64" spans="1:16" ht="18.75" thickBot="1">
      <c r="A64" s="88" t="s">
        <v>247</v>
      </c>
      <c r="F64" s="202"/>
      <c r="G64" s="6"/>
      <c r="H64" s="6"/>
      <c r="I64" s="48" t="s">
        <v>7</v>
      </c>
      <c r="J64" s="18"/>
      <c r="K64" s="18"/>
      <c r="L64" s="18"/>
      <c r="M64" s="18"/>
      <c r="N64" s="48" t="s">
        <v>399</v>
      </c>
      <c r="O64" s="18"/>
      <c r="P64" s="18"/>
    </row>
    <row r="65" spans="1:17" ht="39.75" thickBot="1" thickTop="1">
      <c r="A65" s="35" t="s">
        <v>8</v>
      </c>
      <c r="B65" s="32" t="s">
        <v>9</v>
      </c>
      <c r="C65" s="33" t="s">
        <v>1</v>
      </c>
      <c r="D65" s="33" t="s">
        <v>2</v>
      </c>
      <c r="E65" s="33" t="s">
        <v>3</v>
      </c>
      <c r="F65" s="33" t="s">
        <v>10</v>
      </c>
      <c r="G65" s="35" t="str">
        <f>NDPL!G5</f>
        <v>FINAL READING 01/07/2016</v>
      </c>
      <c r="H65" s="33" t="str">
        <f>NDPL!H5</f>
        <v>INTIAL READING 01/06/2016</v>
      </c>
      <c r="I65" s="33" t="s">
        <v>4</v>
      </c>
      <c r="J65" s="33" t="s">
        <v>5</v>
      </c>
      <c r="K65" s="33" t="s">
        <v>6</v>
      </c>
      <c r="L65" s="35" t="str">
        <f>NDPL!G5</f>
        <v>FINAL READING 01/07/2016</v>
      </c>
      <c r="M65" s="33" t="str">
        <f>NDPL!H5</f>
        <v>INTIAL READING 01/06/2016</v>
      </c>
      <c r="N65" s="33" t="s">
        <v>4</v>
      </c>
      <c r="O65" s="33" t="s">
        <v>5</v>
      </c>
      <c r="P65" s="33" t="s">
        <v>6</v>
      </c>
      <c r="Q65" s="34" t="s">
        <v>310</v>
      </c>
    </row>
    <row r="66" spans="1:16" ht="17.25" thickBot="1" thickTop="1">
      <c r="A66" s="19"/>
      <c r="B66" s="89"/>
      <c r="C66" s="19"/>
      <c r="D66" s="19"/>
      <c r="E66" s="19"/>
      <c r="F66" s="32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7" ht="15.75" customHeight="1" thickTop="1">
      <c r="A67" s="360"/>
      <c r="B67" s="361" t="s">
        <v>126</v>
      </c>
      <c r="C67" s="36"/>
      <c r="D67" s="36"/>
      <c r="E67" s="36"/>
      <c r="F67" s="330"/>
      <c r="G67" s="29"/>
      <c r="H67" s="479"/>
      <c r="I67" s="479"/>
      <c r="J67" s="479"/>
      <c r="K67" s="479"/>
      <c r="L67" s="29"/>
      <c r="M67" s="479"/>
      <c r="N67" s="479"/>
      <c r="O67" s="479"/>
      <c r="P67" s="479"/>
      <c r="Q67" s="608"/>
    </row>
    <row r="68" spans="1:17" s="467" customFormat="1" ht="15.75" customHeight="1">
      <c r="A68" s="362">
        <v>1</v>
      </c>
      <c r="B68" s="363" t="s">
        <v>15</v>
      </c>
      <c r="C68" s="366">
        <v>4864968</v>
      </c>
      <c r="D68" s="40" t="s">
        <v>12</v>
      </c>
      <c r="E68" s="41" t="s">
        <v>347</v>
      </c>
      <c r="F68" s="372">
        <v>-1000</v>
      </c>
      <c r="G68" s="342">
        <v>981304</v>
      </c>
      <c r="H68" s="343">
        <v>981304</v>
      </c>
      <c r="I68" s="343">
        <f>G68-H68</f>
        <v>0</v>
      </c>
      <c r="J68" s="343">
        <f>$F68*I68</f>
        <v>0</v>
      </c>
      <c r="K68" s="343">
        <f>J68/1000000</f>
        <v>0</v>
      </c>
      <c r="L68" s="342">
        <v>886222</v>
      </c>
      <c r="M68" s="343">
        <v>889864</v>
      </c>
      <c r="N68" s="343">
        <f>L68-M68</f>
        <v>-3642</v>
      </c>
      <c r="O68" s="343">
        <f>$F68*N68</f>
        <v>3642000</v>
      </c>
      <c r="P68" s="343">
        <f>O68/1000000</f>
        <v>3.642</v>
      </c>
      <c r="Q68" s="471"/>
    </row>
    <row r="69" spans="1:17" s="491" customFormat="1" ht="15.75" customHeight="1">
      <c r="A69" s="362">
        <v>2</v>
      </c>
      <c r="B69" s="363" t="s">
        <v>16</v>
      </c>
      <c r="C69" s="366">
        <v>5295149</v>
      </c>
      <c r="D69" s="40" t="s">
        <v>12</v>
      </c>
      <c r="E69" s="41" t="s">
        <v>347</v>
      </c>
      <c r="F69" s="372">
        <v>-1000</v>
      </c>
      <c r="G69" s="342">
        <v>999995</v>
      </c>
      <c r="H69" s="343">
        <v>999995</v>
      </c>
      <c r="I69" s="343">
        <f>G69-H69</f>
        <v>0</v>
      </c>
      <c r="J69" s="343">
        <f>$F69*I69</f>
        <v>0</v>
      </c>
      <c r="K69" s="343">
        <f>J69/1000000</f>
        <v>0</v>
      </c>
      <c r="L69" s="342">
        <v>990252</v>
      </c>
      <c r="M69" s="343">
        <v>993504</v>
      </c>
      <c r="N69" s="343">
        <f>L69-M69</f>
        <v>-3252</v>
      </c>
      <c r="O69" s="343">
        <f>$F69*N69</f>
        <v>3252000</v>
      </c>
      <c r="P69" s="343">
        <f>O69/1000000</f>
        <v>3.252</v>
      </c>
      <c r="Q69" s="471"/>
    </row>
    <row r="70" spans="1:17" s="467" customFormat="1" ht="15">
      <c r="A70" s="362">
        <v>3</v>
      </c>
      <c r="B70" s="363" t="s">
        <v>17</v>
      </c>
      <c r="C70" s="366">
        <v>5128436</v>
      </c>
      <c r="D70" s="40" t="s">
        <v>12</v>
      </c>
      <c r="E70" s="41" t="s">
        <v>347</v>
      </c>
      <c r="F70" s="372">
        <v>-1000</v>
      </c>
      <c r="G70" s="342">
        <v>980134</v>
      </c>
      <c r="H70" s="343">
        <v>980134</v>
      </c>
      <c r="I70" s="343">
        <f>G70-H70</f>
        <v>0</v>
      </c>
      <c r="J70" s="343">
        <f>$F70*I70</f>
        <v>0</v>
      </c>
      <c r="K70" s="343">
        <f>J70/1000000</f>
        <v>0</v>
      </c>
      <c r="L70" s="342">
        <v>951954</v>
      </c>
      <c r="M70" s="343">
        <v>955499</v>
      </c>
      <c r="N70" s="343">
        <f>L70-M70</f>
        <v>-3545</v>
      </c>
      <c r="O70" s="343">
        <f>$F70*N70</f>
        <v>3545000</v>
      </c>
      <c r="P70" s="343">
        <f>O70/1000000</f>
        <v>3.545</v>
      </c>
      <c r="Q70" s="468"/>
    </row>
    <row r="71" spans="1:17" s="491" customFormat="1" ht="15">
      <c r="A71" s="362">
        <v>4</v>
      </c>
      <c r="B71" s="363" t="s">
        <v>166</v>
      </c>
      <c r="C71" s="366">
        <v>5100231</v>
      </c>
      <c r="D71" s="40" t="s">
        <v>12</v>
      </c>
      <c r="E71" s="41" t="s">
        <v>347</v>
      </c>
      <c r="F71" s="372">
        <v>-2000</v>
      </c>
      <c r="G71" s="342">
        <v>996316</v>
      </c>
      <c r="H71" s="343">
        <v>996317</v>
      </c>
      <c r="I71" s="343">
        <f>G71-H71</f>
        <v>-1</v>
      </c>
      <c r="J71" s="343">
        <f>$F71*I71</f>
        <v>2000</v>
      </c>
      <c r="K71" s="343">
        <f>J71/1000000</f>
        <v>0.002</v>
      </c>
      <c r="L71" s="342">
        <v>981404</v>
      </c>
      <c r="M71" s="343">
        <v>983254</v>
      </c>
      <c r="N71" s="343">
        <f>L71-M71</f>
        <v>-1850</v>
      </c>
      <c r="O71" s="343">
        <f>$F71*N71</f>
        <v>3700000</v>
      </c>
      <c r="P71" s="343">
        <f>O71/1000000</f>
        <v>3.7</v>
      </c>
      <c r="Q71" s="518"/>
    </row>
    <row r="72" spans="1:17" ht="15.75" customHeight="1">
      <c r="A72" s="362"/>
      <c r="B72" s="364" t="s">
        <v>127</v>
      </c>
      <c r="C72" s="366"/>
      <c r="D72" s="44"/>
      <c r="E72" s="44"/>
      <c r="F72" s="372"/>
      <c r="G72" s="342"/>
      <c r="H72" s="343"/>
      <c r="I72" s="488"/>
      <c r="J72" s="488"/>
      <c r="K72" s="488"/>
      <c r="L72" s="342"/>
      <c r="M72" s="488"/>
      <c r="N72" s="488"/>
      <c r="O72" s="488"/>
      <c r="P72" s="488"/>
      <c r="Q72" s="471"/>
    </row>
    <row r="73" spans="1:17" s="467" customFormat="1" ht="15.75" customHeight="1">
      <c r="A73" s="362">
        <v>5</v>
      </c>
      <c r="B73" s="363" t="s">
        <v>128</v>
      </c>
      <c r="C73" s="366">
        <v>4864978</v>
      </c>
      <c r="D73" s="40" t="s">
        <v>12</v>
      </c>
      <c r="E73" s="41" t="s">
        <v>347</v>
      </c>
      <c r="F73" s="372">
        <v>-1000</v>
      </c>
      <c r="G73" s="342">
        <v>996983</v>
      </c>
      <c r="H73" s="343">
        <v>996974</v>
      </c>
      <c r="I73" s="488">
        <f aca="true" t="shared" si="12" ref="I73:I78">G73-H73</f>
        <v>9</v>
      </c>
      <c r="J73" s="488">
        <f aca="true" t="shared" si="13" ref="J73:J78">$F73*I73</f>
        <v>-9000</v>
      </c>
      <c r="K73" s="488">
        <f aca="true" t="shared" si="14" ref="K73:K78">J73/1000000</f>
        <v>-0.009</v>
      </c>
      <c r="L73" s="342">
        <v>1000328</v>
      </c>
      <c r="M73" s="343">
        <v>999699</v>
      </c>
      <c r="N73" s="488">
        <f aca="true" t="shared" si="15" ref="N73:N78">L73-M73</f>
        <v>629</v>
      </c>
      <c r="O73" s="488">
        <f aca="true" t="shared" si="16" ref="O73:O78">$F73*N73</f>
        <v>-629000</v>
      </c>
      <c r="P73" s="488">
        <f aca="true" t="shared" si="17" ref="P73:P78">O73/1000000</f>
        <v>-0.629</v>
      </c>
      <c r="Q73" s="471"/>
    </row>
    <row r="74" spans="1:17" s="467" customFormat="1" ht="15.75" customHeight="1">
      <c r="A74" s="362">
        <v>6</v>
      </c>
      <c r="B74" s="363" t="s">
        <v>129</v>
      </c>
      <c r="C74" s="366">
        <v>5128449</v>
      </c>
      <c r="D74" s="40" t="s">
        <v>12</v>
      </c>
      <c r="E74" s="41" t="s">
        <v>347</v>
      </c>
      <c r="F74" s="372">
        <v>-1000</v>
      </c>
      <c r="G74" s="342">
        <v>993738</v>
      </c>
      <c r="H74" s="343">
        <v>993737</v>
      </c>
      <c r="I74" s="488">
        <f>G74-H74</f>
        <v>1</v>
      </c>
      <c r="J74" s="488">
        <f>$F74*I74</f>
        <v>-1000</v>
      </c>
      <c r="K74" s="488">
        <f>J74/1000000</f>
        <v>-0.001</v>
      </c>
      <c r="L74" s="342">
        <v>999640</v>
      </c>
      <c r="M74" s="343">
        <v>999367</v>
      </c>
      <c r="N74" s="488">
        <f>L74-M74</f>
        <v>273</v>
      </c>
      <c r="O74" s="488">
        <f>$F74*N74</f>
        <v>-273000</v>
      </c>
      <c r="P74" s="488">
        <f>O74/1000000</f>
        <v>-0.273</v>
      </c>
      <c r="Q74" s="471"/>
    </row>
    <row r="75" spans="1:17" s="467" customFormat="1" ht="15.75" customHeight="1">
      <c r="A75" s="362">
        <v>7</v>
      </c>
      <c r="B75" s="363" t="s">
        <v>130</v>
      </c>
      <c r="C75" s="366">
        <v>4864914</v>
      </c>
      <c r="D75" s="40" t="s">
        <v>12</v>
      </c>
      <c r="E75" s="41" t="s">
        <v>347</v>
      </c>
      <c r="F75" s="372">
        <v>-1000</v>
      </c>
      <c r="G75" s="342">
        <v>8408</v>
      </c>
      <c r="H75" s="343">
        <v>8367</v>
      </c>
      <c r="I75" s="488">
        <f t="shared" si="12"/>
        <v>41</v>
      </c>
      <c r="J75" s="488">
        <f t="shared" si="13"/>
        <v>-41000</v>
      </c>
      <c r="K75" s="488">
        <f t="shared" si="14"/>
        <v>-0.041</v>
      </c>
      <c r="L75" s="342">
        <v>983684</v>
      </c>
      <c r="M75" s="343">
        <v>983965</v>
      </c>
      <c r="N75" s="488">
        <f t="shared" si="15"/>
        <v>-281</v>
      </c>
      <c r="O75" s="488">
        <f t="shared" si="16"/>
        <v>281000</v>
      </c>
      <c r="P75" s="488">
        <f t="shared" si="17"/>
        <v>0.281</v>
      </c>
      <c r="Q75" s="471"/>
    </row>
    <row r="76" spans="1:17" s="491" customFormat="1" ht="15.75" customHeight="1">
      <c r="A76" s="362">
        <v>8</v>
      </c>
      <c r="B76" s="363" t="s">
        <v>131</v>
      </c>
      <c r="C76" s="366">
        <v>4865167</v>
      </c>
      <c r="D76" s="40" t="s">
        <v>12</v>
      </c>
      <c r="E76" s="41" t="s">
        <v>347</v>
      </c>
      <c r="F76" s="372">
        <v>-1000</v>
      </c>
      <c r="G76" s="342">
        <v>1655</v>
      </c>
      <c r="H76" s="278">
        <v>1655</v>
      </c>
      <c r="I76" s="488">
        <f t="shared" si="12"/>
        <v>0</v>
      </c>
      <c r="J76" s="488">
        <f t="shared" si="13"/>
        <v>0</v>
      </c>
      <c r="K76" s="488">
        <f t="shared" si="14"/>
        <v>0</v>
      </c>
      <c r="L76" s="342">
        <v>980809</v>
      </c>
      <c r="M76" s="278">
        <v>980809</v>
      </c>
      <c r="N76" s="488">
        <f t="shared" si="15"/>
        <v>0</v>
      </c>
      <c r="O76" s="488">
        <f t="shared" si="16"/>
        <v>0</v>
      </c>
      <c r="P76" s="488">
        <f t="shared" si="17"/>
        <v>0</v>
      </c>
      <c r="Q76" s="471"/>
    </row>
    <row r="77" spans="1:17" s="542" customFormat="1" ht="15">
      <c r="A77" s="588">
        <v>9</v>
      </c>
      <c r="B77" s="589" t="s">
        <v>132</v>
      </c>
      <c r="C77" s="590">
        <v>5295134</v>
      </c>
      <c r="D77" s="64" t="s">
        <v>12</v>
      </c>
      <c r="E77" s="65" t="s">
        <v>347</v>
      </c>
      <c r="F77" s="591">
        <v>-1000</v>
      </c>
      <c r="G77" s="342">
        <v>997819</v>
      </c>
      <c r="H77" s="343">
        <v>997881</v>
      </c>
      <c r="I77" s="488">
        <f>G77-H77</f>
        <v>-62</v>
      </c>
      <c r="J77" s="488">
        <f>$F77*I77</f>
        <v>62000</v>
      </c>
      <c r="K77" s="488">
        <f>J77/1000000</f>
        <v>0.062</v>
      </c>
      <c r="L77" s="342">
        <v>995955</v>
      </c>
      <c r="M77" s="343">
        <v>996502</v>
      </c>
      <c r="N77" s="488">
        <f>L77-M77</f>
        <v>-547</v>
      </c>
      <c r="O77" s="488">
        <f>$F77*N77</f>
        <v>547000</v>
      </c>
      <c r="P77" s="488">
        <f>O77/1000000</f>
        <v>0.547</v>
      </c>
      <c r="Q77" s="592"/>
    </row>
    <row r="78" spans="1:17" s="491" customFormat="1" ht="15.75" customHeight="1">
      <c r="A78" s="362">
        <v>10</v>
      </c>
      <c r="B78" s="363" t="s">
        <v>133</v>
      </c>
      <c r="C78" s="366">
        <v>5295135</v>
      </c>
      <c r="D78" s="40" t="s">
        <v>12</v>
      </c>
      <c r="E78" s="41" t="s">
        <v>347</v>
      </c>
      <c r="F78" s="372">
        <v>-1000</v>
      </c>
      <c r="G78" s="342">
        <v>999785</v>
      </c>
      <c r="H78" s="343">
        <v>999879</v>
      </c>
      <c r="I78" s="488">
        <f t="shared" si="12"/>
        <v>-94</v>
      </c>
      <c r="J78" s="488">
        <f t="shared" si="13"/>
        <v>94000</v>
      </c>
      <c r="K78" s="488">
        <f t="shared" si="14"/>
        <v>0.094</v>
      </c>
      <c r="L78" s="342">
        <v>998448</v>
      </c>
      <c r="M78" s="343">
        <v>999878</v>
      </c>
      <c r="N78" s="488">
        <f t="shared" si="15"/>
        <v>-1430</v>
      </c>
      <c r="O78" s="488">
        <f t="shared" si="16"/>
        <v>1430000</v>
      </c>
      <c r="P78" s="488">
        <f t="shared" si="17"/>
        <v>1.43</v>
      </c>
      <c r="Q78" s="518"/>
    </row>
    <row r="79" spans="1:17" ht="15.75" customHeight="1">
      <c r="A79" s="362"/>
      <c r="B79" s="365" t="s">
        <v>134</v>
      </c>
      <c r="C79" s="366"/>
      <c r="D79" s="40"/>
      <c r="E79" s="40"/>
      <c r="F79" s="372"/>
      <c r="G79" s="342"/>
      <c r="H79" s="343"/>
      <c r="I79" s="488"/>
      <c r="J79" s="488"/>
      <c r="K79" s="488"/>
      <c r="L79" s="342"/>
      <c r="M79" s="488"/>
      <c r="N79" s="488"/>
      <c r="O79" s="488"/>
      <c r="P79" s="488"/>
      <c r="Q79" s="471"/>
    </row>
    <row r="80" spans="1:17" s="491" customFormat="1" ht="15.75" customHeight="1">
      <c r="A80" s="362">
        <v>11</v>
      </c>
      <c r="B80" s="363" t="s">
        <v>135</v>
      </c>
      <c r="C80" s="366">
        <v>5100229</v>
      </c>
      <c r="D80" s="40" t="s">
        <v>12</v>
      </c>
      <c r="E80" s="41" t="s">
        <v>347</v>
      </c>
      <c r="F80" s="372">
        <v>-1000</v>
      </c>
      <c r="G80" s="342">
        <v>980069</v>
      </c>
      <c r="H80" s="343">
        <v>980087</v>
      </c>
      <c r="I80" s="488">
        <f>G80-H80</f>
        <v>-18</v>
      </c>
      <c r="J80" s="488">
        <f>$F80*I80</f>
        <v>18000</v>
      </c>
      <c r="K80" s="488">
        <f>J80/1000000</f>
        <v>0.018</v>
      </c>
      <c r="L80" s="342">
        <v>971373</v>
      </c>
      <c r="M80" s="343">
        <v>973276</v>
      </c>
      <c r="N80" s="488">
        <f>L80-M80</f>
        <v>-1903</v>
      </c>
      <c r="O80" s="488">
        <f>$F80*N80</f>
        <v>1903000</v>
      </c>
      <c r="P80" s="488">
        <f>O80/1000000</f>
        <v>1.903</v>
      </c>
      <c r="Q80" s="471"/>
    </row>
    <row r="81" spans="1:17" s="467" customFormat="1" ht="15.75" customHeight="1">
      <c r="A81" s="362">
        <v>12</v>
      </c>
      <c r="B81" s="363" t="s">
        <v>136</v>
      </c>
      <c r="C81" s="366">
        <v>4864917</v>
      </c>
      <c r="D81" s="40" t="s">
        <v>12</v>
      </c>
      <c r="E81" s="41" t="s">
        <v>347</v>
      </c>
      <c r="F81" s="372">
        <v>-1000</v>
      </c>
      <c r="G81" s="342">
        <v>959396</v>
      </c>
      <c r="H81" s="343">
        <v>959098</v>
      </c>
      <c r="I81" s="488">
        <f>G81-H81</f>
        <v>298</v>
      </c>
      <c r="J81" s="488">
        <f>$F81*I81</f>
        <v>-298000</v>
      </c>
      <c r="K81" s="488">
        <f>J81/1000000</f>
        <v>-0.298</v>
      </c>
      <c r="L81" s="342">
        <v>838345</v>
      </c>
      <c r="M81" s="343">
        <v>838814</v>
      </c>
      <c r="N81" s="488">
        <f>L81-M81</f>
        <v>-469</v>
      </c>
      <c r="O81" s="488">
        <f>$F81*N81</f>
        <v>469000</v>
      </c>
      <c r="P81" s="488">
        <f>O81/1000000</f>
        <v>0.469</v>
      </c>
      <c r="Q81" s="471"/>
    </row>
    <row r="82" spans="1:17" ht="15.75" customHeight="1">
      <c r="A82" s="362"/>
      <c r="B82" s="364" t="s">
        <v>137</v>
      </c>
      <c r="C82" s="366"/>
      <c r="D82" s="44"/>
      <c r="E82" s="44"/>
      <c r="F82" s="372"/>
      <c r="G82" s="342"/>
      <c r="H82" s="343"/>
      <c r="I82" s="488"/>
      <c r="J82" s="488"/>
      <c r="K82" s="488"/>
      <c r="L82" s="342"/>
      <c r="M82" s="488"/>
      <c r="N82" s="488"/>
      <c r="O82" s="488"/>
      <c r="P82" s="488"/>
      <c r="Q82" s="471"/>
    </row>
    <row r="83" spans="1:17" s="467" customFormat="1" ht="19.5" customHeight="1">
      <c r="A83" s="362">
        <v>13</v>
      </c>
      <c r="B83" s="363" t="s">
        <v>138</v>
      </c>
      <c r="C83" s="366">
        <v>4865053</v>
      </c>
      <c r="D83" s="40" t="s">
        <v>12</v>
      </c>
      <c r="E83" s="41" t="s">
        <v>347</v>
      </c>
      <c r="F83" s="372">
        <v>-1000</v>
      </c>
      <c r="G83" s="342">
        <v>15032</v>
      </c>
      <c r="H83" s="343">
        <v>14961</v>
      </c>
      <c r="I83" s="488">
        <f>G83-H83</f>
        <v>71</v>
      </c>
      <c r="J83" s="488">
        <f>$F83*I83</f>
        <v>-71000</v>
      </c>
      <c r="K83" s="488">
        <f>J83/1000000</f>
        <v>-0.071</v>
      </c>
      <c r="L83" s="342">
        <v>33938</v>
      </c>
      <c r="M83" s="343">
        <v>34160</v>
      </c>
      <c r="N83" s="488">
        <f>L83-M83</f>
        <v>-222</v>
      </c>
      <c r="O83" s="488">
        <f>$F83*N83</f>
        <v>222000</v>
      </c>
      <c r="P83" s="488">
        <f>O83/1000000</f>
        <v>0.222</v>
      </c>
      <c r="Q83" s="482"/>
    </row>
    <row r="84" spans="1:17" s="467" customFormat="1" ht="19.5" customHeight="1">
      <c r="A84" s="362">
        <v>14</v>
      </c>
      <c r="B84" s="363" t="s">
        <v>139</v>
      </c>
      <c r="C84" s="366">
        <v>5128445</v>
      </c>
      <c r="D84" s="40" t="s">
        <v>12</v>
      </c>
      <c r="E84" s="41" t="s">
        <v>347</v>
      </c>
      <c r="F84" s="372">
        <v>-1000</v>
      </c>
      <c r="G84" s="342">
        <v>193</v>
      </c>
      <c r="H84" s="343">
        <v>0</v>
      </c>
      <c r="I84" s="343">
        <f>G84-H84</f>
        <v>193</v>
      </c>
      <c r="J84" s="343">
        <f>$F84*I84</f>
        <v>-193000</v>
      </c>
      <c r="K84" s="343">
        <f>J84/1000000</f>
        <v>-0.193</v>
      </c>
      <c r="L84" s="342">
        <v>999902</v>
      </c>
      <c r="M84" s="343">
        <v>1000000</v>
      </c>
      <c r="N84" s="343">
        <f>L84-M84</f>
        <v>-98</v>
      </c>
      <c r="O84" s="343">
        <f>$F84*N84</f>
        <v>98000</v>
      </c>
      <c r="P84" s="343">
        <f>O84/1000000</f>
        <v>0.098</v>
      </c>
      <c r="Q84" s="482" t="s">
        <v>449</v>
      </c>
    </row>
    <row r="85" spans="1:17" s="467" customFormat="1" ht="19.5" customHeight="1">
      <c r="A85" s="362">
        <v>15</v>
      </c>
      <c r="B85" s="363" t="s">
        <v>413</v>
      </c>
      <c r="C85" s="366">
        <v>5295165</v>
      </c>
      <c r="D85" s="40" t="s">
        <v>12</v>
      </c>
      <c r="E85" s="41" t="s">
        <v>347</v>
      </c>
      <c r="F85" s="372">
        <v>-1000</v>
      </c>
      <c r="G85" s="342">
        <v>18282</v>
      </c>
      <c r="H85" s="343">
        <v>18446</v>
      </c>
      <c r="I85" s="343">
        <f>G85-H85</f>
        <v>-164</v>
      </c>
      <c r="J85" s="343">
        <f>$F85*I85</f>
        <v>164000</v>
      </c>
      <c r="K85" s="343">
        <f>J85/1000000</f>
        <v>0.164</v>
      </c>
      <c r="L85" s="342">
        <v>993346</v>
      </c>
      <c r="M85" s="343">
        <v>993861</v>
      </c>
      <c r="N85" s="343">
        <f>L85-M85</f>
        <v>-515</v>
      </c>
      <c r="O85" s="343">
        <f>$F85*N85</f>
        <v>515000</v>
      </c>
      <c r="P85" s="343">
        <f>O85/1000000</f>
        <v>0.515</v>
      </c>
      <c r="Q85" s="482"/>
    </row>
    <row r="86" spans="1:17" ht="14.25" customHeight="1">
      <c r="A86" s="362"/>
      <c r="B86" s="365" t="s">
        <v>144</v>
      </c>
      <c r="C86" s="366"/>
      <c r="D86" s="40"/>
      <c r="E86" s="40"/>
      <c r="F86" s="372"/>
      <c r="G86" s="393"/>
      <c r="H86" s="343"/>
      <c r="I86" s="343"/>
      <c r="J86" s="343"/>
      <c r="K86" s="343"/>
      <c r="L86" s="393"/>
      <c r="M86" s="343"/>
      <c r="N86" s="343"/>
      <c r="O86" s="343"/>
      <c r="P86" s="343"/>
      <c r="Q86" s="471"/>
    </row>
    <row r="87" spans="1:17" s="467" customFormat="1" ht="15.75" thickBot="1">
      <c r="A87" s="534">
        <v>16</v>
      </c>
      <c r="B87" s="535" t="s">
        <v>145</v>
      </c>
      <c r="C87" s="367">
        <v>4865087</v>
      </c>
      <c r="D87" s="90" t="s">
        <v>12</v>
      </c>
      <c r="E87" s="530" t="s">
        <v>347</v>
      </c>
      <c r="F87" s="367">
        <v>100</v>
      </c>
      <c r="G87" s="469">
        <v>0</v>
      </c>
      <c r="H87" s="470">
        <v>0</v>
      </c>
      <c r="I87" s="470">
        <f>G87-H87</f>
        <v>0</v>
      </c>
      <c r="J87" s="470">
        <f>$F87*I87</f>
        <v>0</v>
      </c>
      <c r="K87" s="470">
        <f>J87/1000000</f>
        <v>0</v>
      </c>
      <c r="L87" s="469">
        <v>0</v>
      </c>
      <c r="M87" s="470">
        <v>0</v>
      </c>
      <c r="N87" s="470">
        <f>L87-M87</f>
        <v>0</v>
      </c>
      <c r="O87" s="470">
        <f>$F87*N87</f>
        <v>0</v>
      </c>
      <c r="P87" s="470">
        <f>O87/1000000</f>
        <v>0</v>
      </c>
      <c r="Q87" s="536"/>
    </row>
    <row r="88" spans="1:17" ht="18.75" thickTop="1">
      <c r="A88" s="467"/>
      <c r="B88" s="304" t="s">
        <v>249</v>
      </c>
      <c r="C88" s="467"/>
      <c r="D88" s="467"/>
      <c r="E88" s="467"/>
      <c r="F88" s="654"/>
      <c r="G88" s="467"/>
      <c r="H88" s="467"/>
      <c r="I88" s="609"/>
      <c r="J88" s="609"/>
      <c r="K88" s="158">
        <f>SUM(K68:K86)</f>
        <v>-0.273</v>
      </c>
      <c r="L88" s="520"/>
      <c r="M88" s="467"/>
      <c r="N88" s="609"/>
      <c r="O88" s="609"/>
      <c r="P88" s="158">
        <f>SUM(P68:P86)</f>
        <v>18.702</v>
      </c>
      <c r="Q88" s="467"/>
    </row>
    <row r="89" spans="2:16" ht="18">
      <c r="B89" s="304"/>
      <c r="F89" s="202"/>
      <c r="I89" s="17"/>
      <c r="J89" s="17"/>
      <c r="K89" s="20"/>
      <c r="L89" s="18"/>
      <c r="N89" s="17"/>
      <c r="O89" s="17"/>
      <c r="P89" s="306"/>
    </row>
    <row r="90" spans="2:16" ht="18">
      <c r="B90" s="304" t="s">
        <v>147</v>
      </c>
      <c r="F90" s="202"/>
      <c r="I90" s="17"/>
      <c r="J90" s="17"/>
      <c r="K90" s="359">
        <f>SUM(K88:K89)</f>
        <v>-0.273</v>
      </c>
      <c r="L90" s="18"/>
      <c r="N90" s="17"/>
      <c r="O90" s="17"/>
      <c r="P90" s="359">
        <f>SUM(P88:P89)</f>
        <v>18.702</v>
      </c>
    </row>
    <row r="91" spans="6:16" ht="15">
      <c r="F91" s="202"/>
      <c r="I91" s="17"/>
      <c r="J91" s="17"/>
      <c r="K91" s="20"/>
      <c r="L91" s="18"/>
      <c r="N91" s="17"/>
      <c r="O91" s="17"/>
      <c r="P91" s="20"/>
    </row>
    <row r="92" spans="6:16" ht="15">
      <c r="F92" s="202"/>
      <c r="I92" s="17"/>
      <c r="J92" s="17"/>
      <c r="K92" s="20"/>
      <c r="L92" s="18"/>
      <c r="N92" s="17"/>
      <c r="O92" s="17"/>
      <c r="P92" s="20"/>
    </row>
    <row r="93" spans="6:18" ht="15">
      <c r="F93" s="202"/>
      <c r="I93" s="17"/>
      <c r="J93" s="17"/>
      <c r="K93" s="20"/>
      <c r="L93" s="18"/>
      <c r="N93" s="17"/>
      <c r="O93" s="17"/>
      <c r="P93" s="20"/>
      <c r="Q93" s="257" t="str">
        <f>NDPL!Q1</f>
        <v>JUNE-2016</v>
      </c>
      <c r="R93" s="257"/>
    </row>
    <row r="94" spans="1:16" ht="18.75" thickBot="1">
      <c r="A94" s="317" t="s">
        <v>248</v>
      </c>
      <c r="F94" s="202"/>
      <c r="G94" s="6"/>
      <c r="H94" s="6"/>
      <c r="I94" s="48" t="s">
        <v>7</v>
      </c>
      <c r="J94" s="18"/>
      <c r="K94" s="18"/>
      <c r="L94" s="18"/>
      <c r="M94" s="18"/>
      <c r="N94" s="48" t="s">
        <v>399</v>
      </c>
      <c r="O94" s="18"/>
      <c r="P94" s="18"/>
    </row>
    <row r="95" spans="1:17" ht="48" customHeight="1" thickBot="1" thickTop="1">
      <c r="A95" s="35" t="s">
        <v>8</v>
      </c>
      <c r="B95" s="32" t="s">
        <v>9</v>
      </c>
      <c r="C95" s="33" t="s">
        <v>1</v>
      </c>
      <c r="D95" s="33" t="s">
        <v>2</v>
      </c>
      <c r="E95" s="33" t="s">
        <v>3</v>
      </c>
      <c r="F95" s="33" t="s">
        <v>10</v>
      </c>
      <c r="G95" s="35" t="str">
        <f>NDPL!G5</f>
        <v>FINAL READING 01/07/2016</v>
      </c>
      <c r="H95" s="33" t="str">
        <f>NDPL!H5</f>
        <v>INTIAL READING 01/06/2016</v>
      </c>
      <c r="I95" s="33" t="s">
        <v>4</v>
      </c>
      <c r="J95" s="33" t="s">
        <v>5</v>
      </c>
      <c r="K95" s="33" t="s">
        <v>6</v>
      </c>
      <c r="L95" s="35" t="str">
        <f>NDPL!G5</f>
        <v>FINAL READING 01/07/2016</v>
      </c>
      <c r="M95" s="33" t="str">
        <f>NDPL!H5</f>
        <v>INTIAL READING 01/06/2016</v>
      </c>
      <c r="N95" s="33" t="s">
        <v>4</v>
      </c>
      <c r="O95" s="33" t="s">
        <v>5</v>
      </c>
      <c r="P95" s="33" t="s">
        <v>6</v>
      </c>
      <c r="Q95" s="34" t="s">
        <v>310</v>
      </c>
    </row>
    <row r="96" spans="1:16" ht="17.25" thickBot="1" thickTop="1">
      <c r="A96" s="5"/>
      <c r="B96" s="43"/>
      <c r="C96" s="4"/>
      <c r="D96" s="4"/>
      <c r="E96" s="4"/>
      <c r="F96" s="331"/>
      <c r="G96" s="4"/>
      <c r="H96" s="4"/>
      <c r="I96" s="4"/>
      <c r="J96" s="4"/>
      <c r="K96" s="4"/>
      <c r="L96" s="19"/>
      <c r="M96" s="4"/>
      <c r="N96" s="4"/>
      <c r="O96" s="4"/>
      <c r="P96" s="4"/>
    </row>
    <row r="97" spans="1:17" ht="15.75" customHeight="1" thickTop="1">
      <c r="A97" s="360"/>
      <c r="B97" s="369" t="s">
        <v>32</v>
      </c>
      <c r="C97" s="370"/>
      <c r="D97" s="83"/>
      <c r="E97" s="91"/>
      <c r="F97" s="332"/>
      <c r="G97" s="31"/>
      <c r="H97" s="24"/>
      <c r="I97" s="25"/>
      <c r="J97" s="25"/>
      <c r="K97" s="25"/>
      <c r="L97" s="23"/>
      <c r="M97" s="24"/>
      <c r="N97" s="25"/>
      <c r="O97" s="25"/>
      <c r="P97" s="25"/>
      <c r="Q97" s="154"/>
    </row>
    <row r="98" spans="1:17" s="467" customFormat="1" ht="15.75" customHeight="1">
      <c r="A98" s="362">
        <v>1</v>
      </c>
      <c r="B98" s="363" t="s">
        <v>33</v>
      </c>
      <c r="C98" s="366">
        <v>4902506</v>
      </c>
      <c r="D98" s="475" t="s">
        <v>12</v>
      </c>
      <c r="E98" s="476" t="s">
        <v>347</v>
      </c>
      <c r="F98" s="372">
        <v>-1000</v>
      </c>
      <c r="G98" s="277">
        <v>115</v>
      </c>
      <c r="H98" s="278">
        <v>42</v>
      </c>
      <c r="I98" s="278">
        <f>G98-H98</f>
        <v>73</v>
      </c>
      <c r="J98" s="278">
        <f>$F98*I98</f>
        <v>-73000</v>
      </c>
      <c r="K98" s="278">
        <f>J98/1000000</f>
        <v>-0.073</v>
      </c>
      <c r="L98" s="277">
        <v>999344</v>
      </c>
      <c r="M98" s="278">
        <v>999744</v>
      </c>
      <c r="N98" s="278">
        <f>L98-M98</f>
        <v>-400</v>
      </c>
      <c r="O98" s="278">
        <f>$F98*N98</f>
        <v>400000</v>
      </c>
      <c r="P98" s="278">
        <f>O98/1000000</f>
        <v>0.4</v>
      </c>
      <c r="Q98" s="510"/>
    </row>
    <row r="99" spans="1:17" ht="15.75" customHeight="1">
      <c r="A99" s="362">
        <v>2</v>
      </c>
      <c r="B99" s="363" t="s">
        <v>34</v>
      </c>
      <c r="C99" s="366">
        <v>5128405</v>
      </c>
      <c r="D99" s="40" t="s">
        <v>12</v>
      </c>
      <c r="E99" s="41" t="s">
        <v>347</v>
      </c>
      <c r="F99" s="372">
        <v>-500</v>
      </c>
      <c r="G99" s="340">
        <v>5449</v>
      </c>
      <c r="H99" s="341">
        <v>5449</v>
      </c>
      <c r="I99" s="278">
        <f aca="true" t="shared" si="18" ref="I99:I104">G99-H99</f>
        <v>0</v>
      </c>
      <c r="J99" s="278">
        <f aca="true" t="shared" si="19" ref="J99:J107">$F99*I99</f>
        <v>0</v>
      </c>
      <c r="K99" s="278">
        <f aca="true" t="shared" si="20" ref="K99:K107">J99/1000000</f>
        <v>0</v>
      </c>
      <c r="L99" s="340">
        <v>2880</v>
      </c>
      <c r="M99" s="341">
        <v>3142</v>
      </c>
      <c r="N99" s="341">
        <f aca="true" t="shared" si="21" ref="N99:N104">L99-M99</f>
        <v>-262</v>
      </c>
      <c r="O99" s="341">
        <f aca="true" t="shared" si="22" ref="O99:O107">$F99*N99</f>
        <v>131000</v>
      </c>
      <c r="P99" s="341">
        <f aca="true" t="shared" si="23" ref="P99:P107">O99/1000000</f>
        <v>0.131</v>
      </c>
      <c r="Q99" s="155"/>
    </row>
    <row r="100" spans="1:17" ht="15.75" customHeight="1">
      <c r="A100" s="362"/>
      <c r="B100" s="365" t="s">
        <v>378</v>
      </c>
      <c r="C100" s="366"/>
      <c r="D100" s="40"/>
      <c r="E100" s="41"/>
      <c r="F100" s="372"/>
      <c r="G100" s="394"/>
      <c r="H100" s="390"/>
      <c r="I100" s="390"/>
      <c r="J100" s="390"/>
      <c r="K100" s="390"/>
      <c r="L100" s="340"/>
      <c r="M100" s="341"/>
      <c r="N100" s="341"/>
      <c r="O100" s="341"/>
      <c r="P100" s="341"/>
      <c r="Q100" s="155"/>
    </row>
    <row r="101" spans="1:17" s="467" customFormat="1" ht="15">
      <c r="A101" s="362">
        <v>3</v>
      </c>
      <c r="B101" s="328" t="s">
        <v>111</v>
      </c>
      <c r="C101" s="366">
        <v>4865136</v>
      </c>
      <c r="D101" s="44" t="s">
        <v>12</v>
      </c>
      <c r="E101" s="41" t="s">
        <v>347</v>
      </c>
      <c r="F101" s="372">
        <v>-200</v>
      </c>
      <c r="G101" s="342">
        <v>54286</v>
      </c>
      <c r="H101" s="343">
        <v>54273</v>
      </c>
      <c r="I101" s="278">
        <f>G101-H101</f>
        <v>13</v>
      </c>
      <c r="J101" s="278">
        <f t="shared" si="19"/>
        <v>-2600</v>
      </c>
      <c r="K101" s="278">
        <f t="shared" si="20"/>
        <v>-0.0026</v>
      </c>
      <c r="L101" s="342">
        <v>84422</v>
      </c>
      <c r="M101" s="343">
        <v>82928</v>
      </c>
      <c r="N101" s="343">
        <f>L101-M101</f>
        <v>1494</v>
      </c>
      <c r="O101" s="343">
        <f t="shared" si="22"/>
        <v>-298800</v>
      </c>
      <c r="P101" s="343">
        <f t="shared" si="23"/>
        <v>-0.2988</v>
      </c>
      <c r="Q101" s="511"/>
    </row>
    <row r="102" spans="1:17" s="467" customFormat="1" ht="15.75" customHeight="1">
      <c r="A102" s="362">
        <v>4</v>
      </c>
      <c r="B102" s="363" t="s">
        <v>112</v>
      </c>
      <c r="C102" s="366">
        <v>4865137</v>
      </c>
      <c r="D102" s="40" t="s">
        <v>12</v>
      </c>
      <c r="E102" s="41" t="s">
        <v>347</v>
      </c>
      <c r="F102" s="372">
        <v>-100</v>
      </c>
      <c r="G102" s="342">
        <v>72480</v>
      </c>
      <c r="H102" s="343">
        <v>72483</v>
      </c>
      <c r="I102" s="278">
        <f t="shared" si="18"/>
        <v>-3</v>
      </c>
      <c r="J102" s="278">
        <f t="shared" si="19"/>
        <v>300</v>
      </c>
      <c r="K102" s="278">
        <f t="shared" si="20"/>
        <v>0.0003</v>
      </c>
      <c r="L102" s="342">
        <v>139482</v>
      </c>
      <c r="M102" s="343">
        <v>139687</v>
      </c>
      <c r="N102" s="343">
        <f t="shared" si="21"/>
        <v>-205</v>
      </c>
      <c r="O102" s="343">
        <f t="shared" si="22"/>
        <v>20500</v>
      </c>
      <c r="P102" s="343">
        <f t="shared" si="23"/>
        <v>0.0205</v>
      </c>
      <c r="Q102" s="471"/>
    </row>
    <row r="103" spans="1:17" s="467" customFormat="1" ht="15">
      <c r="A103" s="362">
        <v>5</v>
      </c>
      <c r="B103" s="363" t="s">
        <v>113</v>
      </c>
      <c r="C103" s="366">
        <v>4865138</v>
      </c>
      <c r="D103" s="40" t="s">
        <v>12</v>
      </c>
      <c r="E103" s="41" t="s">
        <v>347</v>
      </c>
      <c r="F103" s="372">
        <v>-200</v>
      </c>
      <c r="G103" s="342">
        <v>976871</v>
      </c>
      <c r="H103" s="343">
        <v>976871</v>
      </c>
      <c r="I103" s="278">
        <f>G103-H103</f>
        <v>0</v>
      </c>
      <c r="J103" s="278">
        <f t="shared" si="19"/>
        <v>0</v>
      </c>
      <c r="K103" s="278">
        <f t="shared" si="20"/>
        <v>0</v>
      </c>
      <c r="L103" s="342">
        <v>997178</v>
      </c>
      <c r="M103" s="343">
        <v>997853</v>
      </c>
      <c r="N103" s="343">
        <f>L103-M103</f>
        <v>-675</v>
      </c>
      <c r="O103" s="343">
        <f t="shared" si="22"/>
        <v>135000</v>
      </c>
      <c r="P103" s="343">
        <f t="shared" si="23"/>
        <v>0.135</v>
      </c>
      <c r="Q103" s="512"/>
    </row>
    <row r="104" spans="1:17" s="467" customFormat="1" ht="15">
      <c r="A104" s="362">
        <v>6</v>
      </c>
      <c r="B104" s="363" t="s">
        <v>114</v>
      </c>
      <c r="C104" s="366">
        <v>4865139</v>
      </c>
      <c r="D104" s="40" t="s">
        <v>12</v>
      </c>
      <c r="E104" s="41" t="s">
        <v>347</v>
      </c>
      <c r="F104" s="372">
        <v>-200</v>
      </c>
      <c r="G104" s="342">
        <v>85051</v>
      </c>
      <c r="H104" s="343">
        <v>85044</v>
      </c>
      <c r="I104" s="278">
        <f t="shared" si="18"/>
        <v>7</v>
      </c>
      <c r="J104" s="278">
        <f t="shared" si="19"/>
        <v>-1400</v>
      </c>
      <c r="K104" s="278">
        <f t="shared" si="20"/>
        <v>-0.0014</v>
      </c>
      <c r="L104" s="342">
        <v>106113</v>
      </c>
      <c r="M104" s="343">
        <v>104418</v>
      </c>
      <c r="N104" s="343">
        <f t="shared" si="21"/>
        <v>1695</v>
      </c>
      <c r="O104" s="343">
        <f t="shared" si="22"/>
        <v>-339000</v>
      </c>
      <c r="P104" s="343">
        <f t="shared" si="23"/>
        <v>-0.339</v>
      </c>
      <c r="Q104" s="513"/>
    </row>
    <row r="105" spans="1:17" s="467" customFormat="1" ht="15">
      <c r="A105" s="362">
        <v>7</v>
      </c>
      <c r="B105" s="363" t="s">
        <v>115</v>
      </c>
      <c r="C105" s="366">
        <v>4865050</v>
      </c>
      <c r="D105" s="40" t="s">
        <v>12</v>
      </c>
      <c r="E105" s="41" t="s">
        <v>347</v>
      </c>
      <c r="F105" s="372">
        <v>-800</v>
      </c>
      <c r="G105" s="342">
        <v>14749</v>
      </c>
      <c r="H105" s="343">
        <v>14748</v>
      </c>
      <c r="I105" s="278">
        <f aca="true" t="shared" si="24" ref="I105:I110">G105-H105</f>
        <v>1</v>
      </c>
      <c r="J105" s="278">
        <f t="shared" si="19"/>
        <v>-800</v>
      </c>
      <c r="K105" s="278">
        <f t="shared" si="20"/>
        <v>-0.0008</v>
      </c>
      <c r="L105" s="342">
        <v>8790</v>
      </c>
      <c r="M105" s="343">
        <v>7876</v>
      </c>
      <c r="N105" s="343">
        <f aca="true" t="shared" si="25" ref="N105:N110">L105-M105</f>
        <v>914</v>
      </c>
      <c r="O105" s="343">
        <f t="shared" si="22"/>
        <v>-731200</v>
      </c>
      <c r="P105" s="343">
        <f t="shared" si="23"/>
        <v>-0.7312</v>
      </c>
      <c r="Q105" s="482"/>
    </row>
    <row r="106" spans="1:17" s="467" customFormat="1" ht="15.75" customHeight="1">
      <c r="A106" s="362">
        <v>8</v>
      </c>
      <c r="B106" s="363" t="s">
        <v>374</v>
      </c>
      <c r="C106" s="366">
        <v>4864949</v>
      </c>
      <c r="D106" s="40" t="s">
        <v>12</v>
      </c>
      <c r="E106" s="41" t="s">
        <v>347</v>
      </c>
      <c r="F106" s="372">
        <v>-2000</v>
      </c>
      <c r="G106" s="342">
        <v>14190</v>
      </c>
      <c r="H106" s="343">
        <v>14189</v>
      </c>
      <c r="I106" s="278">
        <f t="shared" si="24"/>
        <v>1</v>
      </c>
      <c r="J106" s="278">
        <f t="shared" si="19"/>
        <v>-2000</v>
      </c>
      <c r="K106" s="278">
        <f t="shared" si="20"/>
        <v>-0.002</v>
      </c>
      <c r="L106" s="342">
        <v>3359</v>
      </c>
      <c r="M106" s="343">
        <v>3064</v>
      </c>
      <c r="N106" s="343">
        <f t="shared" si="25"/>
        <v>295</v>
      </c>
      <c r="O106" s="343">
        <f t="shared" si="22"/>
        <v>-590000</v>
      </c>
      <c r="P106" s="343">
        <f t="shared" si="23"/>
        <v>-0.59</v>
      </c>
      <c r="Q106" s="511"/>
    </row>
    <row r="107" spans="1:17" s="467" customFormat="1" ht="15.75" customHeight="1">
      <c r="A107" s="362">
        <v>9</v>
      </c>
      <c r="B107" s="363" t="s">
        <v>396</v>
      </c>
      <c r="C107" s="366">
        <v>5128434</v>
      </c>
      <c r="D107" s="40" t="s">
        <v>12</v>
      </c>
      <c r="E107" s="41" t="s">
        <v>347</v>
      </c>
      <c r="F107" s="372">
        <v>-800</v>
      </c>
      <c r="G107" s="342">
        <v>977674</v>
      </c>
      <c r="H107" s="343">
        <v>977675</v>
      </c>
      <c r="I107" s="278">
        <f t="shared" si="24"/>
        <v>-1</v>
      </c>
      <c r="J107" s="278">
        <f t="shared" si="19"/>
        <v>800</v>
      </c>
      <c r="K107" s="278">
        <f t="shared" si="20"/>
        <v>0.0008</v>
      </c>
      <c r="L107" s="342">
        <v>988993</v>
      </c>
      <c r="M107" s="343">
        <v>989398</v>
      </c>
      <c r="N107" s="343">
        <f t="shared" si="25"/>
        <v>-405</v>
      </c>
      <c r="O107" s="343">
        <f t="shared" si="22"/>
        <v>324000</v>
      </c>
      <c r="P107" s="343">
        <f t="shared" si="23"/>
        <v>0.324</v>
      </c>
      <c r="Q107" s="471"/>
    </row>
    <row r="108" spans="1:17" s="467" customFormat="1" ht="15.75" customHeight="1">
      <c r="A108" s="362">
        <v>10</v>
      </c>
      <c r="B108" s="363" t="s">
        <v>395</v>
      </c>
      <c r="C108" s="366">
        <v>4864998</v>
      </c>
      <c r="D108" s="40" t="s">
        <v>12</v>
      </c>
      <c r="E108" s="41" t="s">
        <v>347</v>
      </c>
      <c r="F108" s="372">
        <v>-800</v>
      </c>
      <c r="G108" s="342">
        <v>997632</v>
      </c>
      <c r="H108" s="343">
        <v>997636</v>
      </c>
      <c r="I108" s="278">
        <f>G108-H108</f>
        <v>-4</v>
      </c>
      <c r="J108" s="278">
        <f>$F108*I108</f>
        <v>3200</v>
      </c>
      <c r="K108" s="278">
        <f>J108/1000000</f>
        <v>0.0032</v>
      </c>
      <c r="L108" s="342">
        <v>997030</v>
      </c>
      <c r="M108" s="343">
        <v>998745</v>
      </c>
      <c r="N108" s="343">
        <f>L108-M108</f>
        <v>-1715</v>
      </c>
      <c r="O108" s="343">
        <f>$F108*N108</f>
        <v>1372000</v>
      </c>
      <c r="P108" s="343">
        <f>O108/1000000</f>
        <v>1.372</v>
      </c>
      <c r="Q108" s="471"/>
    </row>
    <row r="109" spans="1:17" s="467" customFormat="1" ht="15.75" customHeight="1">
      <c r="A109" s="362">
        <v>11</v>
      </c>
      <c r="B109" s="363" t="s">
        <v>389</v>
      </c>
      <c r="C109" s="366">
        <v>4864993</v>
      </c>
      <c r="D109" s="170" t="s">
        <v>12</v>
      </c>
      <c r="E109" s="260" t="s">
        <v>347</v>
      </c>
      <c r="F109" s="372">
        <v>-800</v>
      </c>
      <c r="G109" s="342">
        <v>998076</v>
      </c>
      <c r="H109" s="343">
        <v>998077</v>
      </c>
      <c r="I109" s="278">
        <f>G109-H109</f>
        <v>-1</v>
      </c>
      <c r="J109" s="278">
        <f>$F109*I109</f>
        <v>800</v>
      </c>
      <c r="K109" s="278">
        <f>J109/1000000</f>
        <v>0.0008</v>
      </c>
      <c r="L109" s="342">
        <v>998936</v>
      </c>
      <c r="M109" s="343">
        <v>999674</v>
      </c>
      <c r="N109" s="343">
        <f>L109-M109</f>
        <v>-738</v>
      </c>
      <c r="O109" s="343">
        <f>$F109*N109</f>
        <v>590400</v>
      </c>
      <c r="P109" s="343">
        <f>O109/1000000</f>
        <v>0.5904</v>
      </c>
      <c r="Q109" s="472"/>
    </row>
    <row r="110" spans="1:17" s="467" customFormat="1" ht="15.75" customHeight="1">
      <c r="A110" s="362">
        <v>12</v>
      </c>
      <c r="B110" s="363" t="s">
        <v>433</v>
      </c>
      <c r="C110" s="366">
        <v>5128447</v>
      </c>
      <c r="D110" s="170" t="s">
        <v>12</v>
      </c>
      <c r="E110" s="260" t="s">
        <v>347</v>
      </c>
      <c r="F110" s="372">
        <v>-800</v>
      </c>
      <c r="G110" s="342">
        <v>984193</v>
      </c>
      <c r="H110" s="343">
        <v>984194</v>
      </c>
      <c r="I110" s="278">
        <f t="shared" si="24"/>
        <v>-1</v>
      </c>
      <c r="J110" s="278">
        <f>$F110*I110</f>
        <v>800</v>
      </c>
      <c r="K110" s="278">
        <f>J110/1000000</f>
        <v>0.0008</v>
      </c>
      <c r="L110" s="342">
        <v>994680</v>
      </c>
      <c r="M110" s="343">
        <v>994683</v>
      </c>
      <c r="N110" s="343">
        <f t="shared" si="25"/>
        <v>-3</v>
      </c>
      <c r="O110" s="343">
        <f>$F110*N110</f>
        <v>2400</v>
      </c>
      <c r="P110" s="343">
        <f>O110/1000000</f>
        <v>0.0024</v>
      </c>
      <c r="Q110" s="514"/>
    </row>
    <row r="111" spans="1:17" s="467" customFormat="1" ht="15.75" customHeight="1">
      <c r="A111" s="362"/>
      <c r="B111" s="364" t="s">
        <v>379</v>
      </c>
      <c r="C111" s="366"/>
      <c r="D111" s="44"/>
      <c r="E111" s="44"/>
      <c r="F111" s="372"/>
      <c r="G111" s="394"/>
      <c r="H111" s="278"/>
      <c r="I111" s="278"/>
      <c r="J111" s="278"/>
      <c r="K111" s="278"/>
      <c r="L111" s="342"/>
      <c r="M111" s="343"/>
      <c r="N111" s="343"/>
      <c r="O111" s="343"/>
      <c r="P111" s="343"/>
      <c r="Q111" s="471"/>
    </row>
    <row r="112" spans="1:17" s="467" customFormat="1" ht="15.75" customHeight="1">
      <c r="A112" s="362">
        <v>13</v>
      </c>
      <c r="B112" s="363" t="s">
        <v>116</v>
      </c>
      <c r="C112" s="366">
        <v>4864951</v>
      </c>
      <c r="D112" s="40" t="s">
        <v>12</v>
      </c>
      <c r="E112" s="41" t="s">
        <v>347</v>
      </c>
      <c r="F112" s="372">
        <v>-1000</v>
      </c>
      <c r="G112" s="342">
        <v>983792</v>
      </c>
      <c r="H112" s="343">
        <v>983792</v>
      </c>
      <c r="I112" s="278">
        <f>G112-H112</f>
        <v>0</v>
      </c>
      <c r="J112" s="278">
        <f>$F112*I112</f>
        <v>0</v>
      </c>
      <c r="K112" s="278">
        <f>J112/1000000</f>
        <v>0</v>
      </c>
      <c r="L112" s="342">
        <v>34858</v>
      </c>
      <c r="M112" s="343">
        <v>34816</v>
      </c>
      <c r="N112" s="343">
        <f>L112-M112</f>
        <v>42</v>
      </c>
      <c r="O112" s="343">
        <f>$F112*N112</f>
        <v>-42000</v>
      </c>
      <c r="P112" s="343">
        <f>O112/1000000</f>
        <v>-0.042</v>
      </c>
      <c r="Q112" s="471"/>
    </row>
    <row r="113" spans="1:17" s="467" customFormat="1" ht="15.75" customHeight="1">
      <c r="A113" s="362">
        <v>14</v>
      </c>
      <c r="B113" s="363" t="s">
        <v>117</v>
      </c>
      <c r="C113" s="366">
        <v>4865016</v>
      </c>
      <c r="D113" s="40" t="s">
        <v>12</v>
      </c>
      <c r="E113" s="41" t="s">
        <v>347</v>
      </c>
      <c r="F113" s="372">
        <v>-2000</v>
      </c>
      <c r="G113" s="342">
        <v>7</v>
      </c>
      <c r="H113" s="343">
        <v>7</v>
      </c>
      <c r="I113" s="278">
        <f>G113-H113</f>
        <v>0</v>
      </c>
      <c r="J113" s="278">
        <f>$F113*I113</f>
        <v>0</v>
      </c>
      <c r="K113" s="278">
        <f>J113/1000000</f>
        <v>0</v>
      </c>
      <c r="L113" s="342">
        <v>999722</v>
      </c>
      <c r="M113" s="343">
        <v>999722</v>
      </c>
      <c r="N113" s="343">
        <f>L113-M113</f>
        <v>0</v>
      </c>
      <c r="O113" s="343">
        <f>$F113*N113</f>
        <v>0</v>
      </c>
      <c r="P113" s="343">
        <f>O113/1000000</f>
        <v>0</v>
      </c>
      <c r="Q113" s="483"/>
    </row>
    <row r="114" spans="1:17" ht="15.75" customHeight="1">
      <c r="A114" s="362"/>
      <c r="B114" s="365" t="s">
        <v>118</v>
      </c>
      <c r="C114" s="366"/>
      <c r="D114" s="40"/>
      <c r="E114" s="40"/>
      <c r="F114" s="372"/>
      <c r="G114" s="394"/>
      <c r="H114" s="390"/>
      <c r="I114" s="390"/>
      <c r="J114" s="390"/>
      <c r="K114" s="390"/>
      <c r="L114" s="340"/>
      <c r="M114" s="341"/>
      <c r="N114" s="341"/>
      <c r="O114" s="341"/>
      <c r="P114" s="341"/>
      <c r="Q114" s="155"/>
    </row>
    <row r="115" spans="1:17" s="467" customFormat="1" ht="15.75" customHeight="1">
      <c r="A115" s="362">
        <v>15</v>
      </c>
      <c r="B115" s="328" t="s">
        <v>44</v>
      </c>
      <c r="C115" s="366">
        <v>4864843</v>
      </c>
      <c r="D115" s="44" t="s">
        <v>12</v>
      </c>
      <c r="E115" s="41" t="s">
        <v>347</v>
      </c>
      <c r="F115" s="372">
        <v>-1000</v>
      </c>
      <c r="G115" s="342">
        <v>2074</v>
      </c>
      <c r="H115" s="343">
        <v>2073</v>
      </c>
      <c r="I115" s="278">
        <f>G115-H115</f>
        <v>1</v>
      </c>
      <c r="J115" s="278">
        <f>$F115*I115</f>
        <v>-1000</v>
      </c>
      <c r="K115" s="278">
        <f>J115/1000000</f>
        <v>-0.001</v>
      </c>
      <c r="L115" s="342">
        <v>25866</v>
      </c>
      <c r="M115" s="343">
        <v>25487</v>
      </c>
      <c r="N115" s="343">
        <f>L115-M115</f>
        <v>379</v>
      </c>
      <c r="O115" s="343">
        <f>$F115*N115</f>
        <v>-379000</v>
      </c>
      <c r="P115" s="343">
        <f>O115/1000000</f>
        <v>-0.379</v>
      </c>
      <c r="Q115" s="471"/>
    </row>
    <row r="116" spans="1:17" s="467" customFormat="1" ht="15.75" customHeight="1">
      <c r="A116" s="362">
        <v>16</v>
      </c>
      <c r="B116" s="363" t="s">
        <v>45</v>
      </c>
      <c r="C116" s="366">
        <v>5295123</v>
      </c>
      <c r="D116" s="40" t="s">
        <v>12</v>
      </c>
      <c r="E116" s="41" t="s">
        <v>347</v>
      </c>
      <c r="F116" s="372">
        <v>-100</v>
      </c>
      <c r="G116" s="342">
        <v>36</v>
      </c>
      <c r="H116" s="343">
        <v>0</v>
      </c>
      <c r="I116" s="343">
        <f>G116-H116</f>
        <v>36</v>
      </c>
      <c r="J116" s="343">
        <f>$F116*I116</f>
        <v>-3600</v>
      </c>
      <c r="K116" s="343">
        <f>J116/1000000</f>
        <v>-0.0036</v>
      </c>
      <c r="L116" s="342">
        <v>12827</v>
      </c>
      <c r="M116" s="343">
        <v>5793</v>
      </c>
      <c r="N116" s="343">
        <f>L116-M116</f>
        <v>7034</v>
      </c>
      <c r="O116" s="343">
        <f>$F116*N116</f>
        <v>-703400</v>
      </c>
      <c r="P116" s="343">
        <f>O116/1000000</f>
        <v>-0.7034</v>
      </c>
      <c r="Q116" s="471"/>
    </row>
    <row r="117" spans="1:17" ht="15.75" customHeight="1">
      <c r="A117" s="362"/>
      <c r="B117" s="365" t="s">
        <v>46</v>
      </c>
      <c r="C117" s="366"/>
      <c r="D117" s="40"/>
      <c r="E117" s="40"/>
      <c r="F117" s="372"/>
      <c r="G117" s="394"/>
      <c r="H117" s="390"/>
      <c r="I117" s="390"/>
      <c r="J117" s="390"/>
      <c r="K117" s="390"/>
      <c r="L117" s="340"/>
      <c r="M117" s="341"/>
      <c r="N117" s="341"/>
      <c r="O117" s="341"/>
      <c r="P117" s="341"/>
      <c r="Q117" s="155"/>
    </row>
    <row r="118" spans="1:17" s="467" customFormat="1" ht="15.75" customHeight="1">
      <c r="A118" s="362">
        <v>17</v>
      </c>
      <c r="B118" s="363" t="s">
        <v>83</v>
      </c>
      <c r="C118" s="366">
        <v>4865169</v>
      </c>
      <c r="D118" s="40" t="s">
        <v>12</v>
      </c>
      <c r="E118" s="41" t="s">
        <v>347</v>
      </c>
      <c r="F118" s="372">
        <v>-1000</v>
      </c>
      <c r="G118" s="342">
        <v>1360</v>
      </c>
      <c r="H118" s="343">
        <v>1360</v>
      </c>
      <c r="I118" s="278">
        <f>G118-H118</f>
        <v>0</v>
      </c>
      <c r="J118" s="278">
        <f>$F118*I118</f>
        <v>0</v>
      </c>
      <c r="K118" s="278">
        <f>J118/1000000</f>
        <v>0</v>
      </c>
      <c r="L118" s="342">
        <v>61309</v>
      </c>
      <c r="M118" s="343">
        <v>61309</v>
      </c>
      <c r="N118" s="343">
        <f>L118-M118</f>
        <v>0</v>
      </c>
      <c r="O118" s="343">
        <f>$F118*N118</f>
        <v>0</v>
      </c>
      <c r="P118" s="343">
        <f>O118/1000000</f>
        <v>0</v>
      </c>
      <c r="Q118" s="471"/>
    </row>
    <row r="119" spans="1:17" ht="15.75" customHeight="1">
      <c r="A119" s="362"/>
      <c r="B119" s="364" t="s">
        <v>50</v>
      </c>
      <c r="C119" s="350"/>
      <c r="D119" s="44"/>
      <c r="E119" s="44"/>
      <c r="F119" s="372"/>
      <c r="G119" s="394"/>
      <c r="H119" s="395"/>
      <c r="I119" s="395"/>
      <c r="J119" s="395"/>
      <c r="K119" s="390"/>
      <c r="L119" s="342"/>
      <c r="M119" s="392"/>
      <c r="N119" s="392"/>
      <c r="O119" s="392"/>
      <c r="P119" s="341"/>
      <c r="Q119" s="191"/>
    </row>
    <row r="120" spans="1:17" ht="15.75" customHeight="1">
      <c r="A120" s="362"/>
      <c r="B120" s="364" t="s">
        <v>51</v>
      </c>
      <c r="C120" s="350"/>
      <c r="D120" s="44"/>
      <c r="E120" s="44"/>
      <c r="F120" s="372"/>
      <c r="G120" s="394"/>
      <c r="H120" s="395"/>
      <c r="I120" s="395"/>
      <c r="J120" s="395"/>
      <c r="K120" s="390"/>
      <c r="L120" s="342"/>
      <c r="M120" s="392"/>
      <c r="N120" s="392"/>
      <c r="O120" s="392"/>
      <c r="P120" s="341"/>
      <c r="Q120" s="191"/>
    </row>
    <row r="121" spans="1:17" ht="15.75" customHeight="1">
      <c r="A121" s="368"/>
      <c r="B121" s="371" t="s">
        <v>64</v>
      </c>
      <c r="C121" s="366"/>
      <c r="D121" s="44"/>
      <c r="E121" s="44"/>
      <c r="F121" s="372"/>
      <c r="G121" s="394"/>
      <c r="H121" s="390"/>
      <c r="I121" s="390"/>
      <c r="J121" s="390"/>
      <c r="K121" s="390"/>
      <c r="L121" s="342"/>
      <c r="M121" s="341"/>
      <c r="N121" s="341"/>
      <c r="O121" s="341"/>
      <c r="P121" s="341"/>
      <c r="Q121" s="191"/>
    </row>
    <row r="122" spans="1:17" s="467" customFormat="1" ht="24" customHeight="1">
      <c r="A122" s="362">
        <v>18</v>
      </c>
      <c r="B122" s="537" t="s">
        <v>65</v>
      </c>
      <c r="C122" s="366">
        <v>4865091</v>
      </c>
      <c r="D122" s="40" t="s">
        <v>12</v>
      </c>
      <c r="E122" s="41" t="s">
        <v>347</v>
      </c>
      <c r="F122" s="372">
        <v>-500</v>
      </c>
      <c r="G122" s="342">
        <v>5438</v>
      </c>
      <c r="H122" s="343">
        <v>5432</v>
      </c>
      <c r="I122" s="278">
        <f>G122-H122</f>
        <v>6</v>
      </c>
      <c r="J122" s="278">
        <f>$F122*I122</f>
        <v>-3000</v>
      </c>
      <c r="K122" s="278">
        <f>J122/1000000</f>
        <v>-0.003</v>
      </c>
      <c r="L122" s="342">
        <v>34283</v>
      </c>
      <c r="M122" s="343">
        <v>34081</v>
      </c>
      <c r="N122" s="343">
        <f>L122-M122</f>
        <v>202</v>
      </c>
      <c r="O122" s="343">
        <f>$F122*N122</f>
        <v>-101000</v>
      </c>
      <c r="P122" s="343">
        <f>O122/1000000</f>
        <v>-0.101</v>
      </c>
      <c r="Q122" s="511"/>
    </row>
    <row r="123" spans="1:17" s="467" customFormat="1" ht="15.75" customHeight="1">
      <c r="A123" s="362">
        <v>19</v>
      </c>
      <c r="B123" s="537" t="s">
        <v>66</v>
      </c>
      <c r="C123" s="366">
        <v>4902579</v>
      </c>
      <c r="D123" s="40" t="s">
        <v>12</v>
      </c>
      <c r="E123" s="41" t="s">
        <v>347</v>
      </c>
      <c r="F123" s="372">
        <v>-500</v>
      </c>
      <c r="G123" s="342">
        <v>999895</v>
      </c>
      <c r="H123" s="343">
        <v>999891</v>
      </c>
      <c r="I123" s="278">
        <f>G123-H123</f>
        <v>4</v>
      </c>
      <c r="J123" s="278">
        <f>$F123*I123</f>
        <v>-2000</v>
      </c>
      <c r="K123" s="278">
        <f>J123/1000000</f>
        <v>-0.002</v>
      </c>
      <c r="L123" s="342">
        <v>472</v>
      </c>
      <c r="M123" s="343">
        <v>368</v>
      </c>
      <c r="N123" s="343">
        <f>L123-M123</f>
        <v>104</v>
      </c>
      <c r="O123" s="343">
        <f>$F123*N123</f>
        <v>-52000</v>
      </c>
      <c r="P123" s="343">
        <f>O123/1000000</f>
        <v>-0.052</v>
      </c>
      <c r="Q123" s="471"/>
    </row>
    <row r="124" spans="1:17" s="467" customFormat="1" ht="15.75" customHeight="1">
      <c r="A124" s="362">
        <v>20</v>
      </c>
      <c r="B124" s="537" t="s">
        <v>67</v>
      </c>
      <c r="C124" s="366">
        <v>4902585</v>
      </c>
      <c r="D124" s="40" t="s">
        <v>12</v>
      </c>
      <c r="E124" s="41" t="s">
        <v>347</v>
      </c>
      <c r="F124" s="372">
        <v>-666.67</v>
      </c>
      <c r="G124" s="342">
        <v>63</v>
      </c>
      <c r="H124" s="343">
        <v>42</v>
      </c>
      <c r="I124" s="278">
        <f>G124-H124</f>
        <v>21</v>
      </c>
      <c r="J124" s="278">
        <f>$F124*I124</f>
        <v>-14000.07</v>
      </c>
      <c r="K124" s="278">
        <f>J124/1000000</f>
        <v>-0.01400007</v>
      </c>
      <c r="L124" s="342">
        <v>52</v>
      </c>
      <c r="M124" s="343">
        <v>37</v>
      </c>
      <c r="N124" s="343">
        <f>L124-M124</f>
        <v>15</v>
      </c>
      <c r="O124" s="343">
        <f>$F124*N124</f>
        <v>-10000.05</v>
      </c>
      <c r="P124" s="343">
        <f>O124/1000000</f>
        <v>-0.01000005</v>
      </c>
      <c r="Q124" s="471"/>
    </row>
    <row r="125" spans="1:17" s="467" customFormat="1" ht="15.75" customHeight="1">
      <c r="A125" s="362">
        <v>21</v>
      </c>
      <c r="B125" s="537" t="s">
        <v>68</v>
      </c>
      <c r="C125" s="366">
        <v>4865072</v>
      </c>
      <c r="D125" s="40" t="s">
        <v>12</v>
      </c>
      <c r="E125" s="41" t="s">
        <v>347</v>
      </c>
      <c r="F125" s="538">
        <v>-666.666666666667</v>
      </c>
      <c r="G125" s="342">
        <v>2512</v>
      </c>
      <c r="H125" s="343">
        <v>2477</v>
      </c>
      <c r="I125" s="278">
        <f>G125-H125</f>
        <v>35</v>
      </c>
      <c r="J125" s="787">
        <f>$F125*I125</f>
        <v>-23333.333333333343</v>
      </c>
      <c r="K125" s="785">
        <f>J125/1000000</f>
        <v>-0.02333333333333334</v>
      </c>
      <c r="L125" s="342">
        <v>1191</v>
      </c>
      <c r="M125" s="343">
        <v>1156</v>
      </c>
      <c r="N125" s="343">
        <f>L125-M125</f>
        <v>35</v>
      </c>
      <c r="O125" s="788">
        <f>$F125*N125</f>
        <v>-23333.333333333343</v>
      </c>
      <c r="P125" s="786">
        <f>O125/1000000</f>
        <v>-0.02333333333333334</v>
      </c>
      <c r="Q125" s="471"/>
    </row>
    <row r="126" spans="1:17" s="467" customFormat="1" ht="15.75" customHeight="1">
      <c r="A126" s="362"/>
      <c r="B126" s="371" t="s">
        <v>32</v>
      </c>
      <c r="C126" s="366"/>
      <c r="D126" s="44"/>
      <c r="E126" s="44"/>
      <c r="F126" s="372"/>
      <c r="G126" s="394"/>
      <c r="H126" s="278"/>
      <c r="I126" s="278"/>
      <c r="J126" s="278"/>
      <c r="K126" s="278"/>
      <c r="L126" s="342"/>
      <c r="M126" s="343"/>
      <c r="N126" s="343"/>
      <c r="O126" s="343"/>
      <c r="P126" s="343"/>
      <c r="Q126" s="471"/>
    </row>
    <row r="127" spans="1:17" s="467" customFormat="1" ht="15.75" customHeight="1">
      <c r="A127" s="362">
        <v>22</v>
      </c>
      <c r="B127" s="539" t="s">
        <v>69</v>
      </c>
      <c r="C127" s="366">
        <v>4864807</v>
      </c>
      <c r="D127" s="40" t="s">
        <v>12</v>
      </c>
      <c r="E127" s="41" t="s">
        <v>347</v>
      </c>
      <c r="F127" s="372">
        <v>-100</v>
      </c>
      <c r="G127" s="342">
        <v>189034</v>
      </c>
      <c r="H127" s="343">
        <v>187602</v>
      </c>
      <c r="I127" s="278">
        <f>G127-H127</f>
        <v>1432</v>
      </c>
      <c r="J127" s="278">
        <f>$F127*I127</f>
        <v>-143200</v>
      </c>
      <c r="K127" s="278">
        <f>J127/1000000</f>
        <v>-0.1432</v>
      </c>
      <c r="L127" s="342">
        <v>19838</v>
      </c>
      <c r="M127" s="343">
        <v>20416</v>
      </c>
      <c r="N127" s="343">
        <f>L127-M127</f>
        <v>-578</v>
      </c>
      <c r="O127" s="343">
        <f>$F127*N127</f>
        <v>57800</v>
      </c>
      <c r="P127" s="343">
        <f>O127/1000000</f>
        <v>0.0578</v>
      </c>
      <c r="Q127" s="471"/>
    </row>
    <row r="128" spans="1:17" s="467" customFormat="1" ht="15.75" customHeight="1">
      <c r="A128" s="362">
        <v>23</v>
      </c>
      <c r="B128" s="539" t="s">
        <v>143</v>
      </c>
      <c r="C128" s="366">
        <v>4865086</v>
      </c>
      <c r="D128" s="40" t="s">
        <v>12</v>
      </c>
      <c r="E128" s="41" t="s">
        <v>347</v>
      </c>
      <c r="F128" s="372">
        <v>-100</v>
      </c>
      <c r="G128" s="342">
        <v>24476</v>
      </c>
      <c r="H128" s="343">
        <v>24476</v>
      </c>
      <c r="I128" s="278">
        <f>G128-H128</f>
        <v>0</v>
      </c>
      <c r="J128" s="278">
        <f>$F128*I128</f>
        <v>0</v>
      </c>
      <c r="K128" s="278">
        <f>J128/1000000</f>
        <v>0</v>
      </c>
      <c r="L128" s="342">
        <v>49729</v>
      </c>
      <c r="M128" s="343">
        <v>48742</v>
      </c>
      <c r="N128" s="343">
        <f>L128-M128</f>
        <v>987</v>
      </c>
      <c r="O128" s="343">
        <f>$F128*N128</f>
        <v>-98700</v>
      </c>
      <c r="P128" s="343">
        <f>O128/1000000</f>
        <v>-0.0987</v>
      </c>
      <c r="Q128" s="471"/>
    </row>
    <row r="129" spans="1:17" s="467" customFormat="1" ht="15.75" customHeight="1">
      <c r="A129" s="362"/>
      <c r="B129" s="365" t="s">
        <v>70</v>
      </c>
      <c r="C129" s="366"/>
      <c r="D129" s="40"/>
      <c r="E129" s="40"/>
      <c r="F129" s="372"/>
      <c r="G129" s="394"/>
      <c r="H129" s="278"/>
      <c r="I129" s="278"/>
      <c r="J129" s="278"/>
      <c r="K129" s="278"/>
      <c r="L129" s="342"/>
      <c r="M129" s="343"/>
      <c r="N129" s="343"/>
      <c r="O129" s="343"/>
      <c r="P129" s="343"/>
      <c r="Q129" s="471"/>
    </row>
    <row r="130" spans="1:17" s="467" customFormat="1" ht="14.25" customHeight="1">
      <c r="A130" s="362">
        <v>24</v>
      </c>
      <c r="B130" s="363" t="s">
        <v>63</v>
      </c>
      <c r="C130" s="366">
        <v>4902568</v>
      </c>
      <c r="D130" s="40" t="s">
        <v>12</v>
      </c>
      <c r="E130" s="41" t="s">
        <v>347</v>
      </c>
      <c r="F130" s="372">
        <v>-100</v>
      </c>
      <c r="G130" s="342">
        <v>998417</v>
      </c>
      <c r="H130" s="343">
        <v>998407</v>
      </c>
      <c r="I130" s="278">
        <f aca="true" t="shared" si="26" ref="I130:I135">G130-H130</f>
        <v>10</v>
      </c>
      <c r="J130" s="278">
        <f aca="true" t="shared" si="27" ref="J130:J135">$F130*I130</f>
        <v>-1000</v>
      </c>
      <c r="K130" s="278">
        <f aca="true" t="shared" si="28" ref="K130:K135">J130/1000000</f>
        <v>-0.001</v>
      </c>
      <c r="L130" s="342">
        <v>744</v>
      </c>
      <c r="M130" s="343">
        <v>659</v>
      </c>
      <c r="N130" s="343">
        <f aca="true" t="shared" si="29" ref="N130:N135">L130-M130</f>
        <v>85</v>
      </c>
      <c r="O130" s="343">
        <f aca="true" t="shared" si="30" ref="O130:O135">$F130*N130</f>
        <v>-8500</v>
      </c>
      <c r="P130" s="343">
        <f aca="true" t="shared" si="31" ref="P130:P135">O130/1000000</f>
        <v>-0.0085</v>
      </c>
      <c r="Q130" s="471"/>
    </row>
    <row r="131" spans="1:17" s="467" customFormat="1" ht="15.75" customHeight="1">
      <c r="A131" s="362">
        <v>25</v>
      </c>
      <c r="B131" s="363" t="s">
        <v>71</v>
      </c>
      <c r="C131" s="366">
        <v>4902549</v>
      </c>
      <c r="D131" s="40" t="s">
        <v>12</v>
      </c>
      <c r="E131" s="41" t="s">
        <v>347</v>
      </c>
      <c r="F131" s="372">
        <v>-100</v>
      </c>
      <c r="G131" s="342">
        <v>999745</v>
      </c>
      <c r="H131" s="343">
        <v>999746</v>
      </c>
      <c r="I131" s="278">
        <f t="shared" si="26"/>
        <v>-1</v>
      </c>
      <c r="J131" s="278">
        <f t="shared" si="27"/>
        <v>100</v>
      </c>
      <c r="K131" s="278">
        <f t="shared" si="28"/>
        <v>0.0001</v>
      </c>
      <c r="L131" s="342">
        <v>999938</v>
      </c>
      <c r="M131" s="343">
        <v>999955</v>
      </c>
      <c r="N131" s="343">
        <f t="shared" si="29"/>
        <v>-17</v>
      </c>
      <c r="O131" s="343">
        <f t="shared" si="30"/>
        <v>1700</v>
      </c>
      <c r="P131" s="343">
        <f t="shared" si="31"/>
        <v>0.0017</v>
      </c>
      <c r="Q131" s="483"/>
    </row>
    <row r="132" spans="1:17" s="467" customFormat="1" ht="15.75" customHeight="1">
      <c r="A132" s="362">
        <v>26</v>
      </c>
      <c r="B132" s="363" t="s">
        <v>84</v>
      </c>
      <c r="C132" s="366">
        <v>4902537</v>
      </c>
      <c r="D132" s="40" t="s">
        <v>12</v>
      </c>
      <c r="E132" s="41" t="s">
        <v>347</v>
      </c>
      <c r="F132" s="372">
        <v>-100</v>
      </c>
      <c r="G132" s="342">
        <v>24049</v>
      </c>
      <c r="H132" s="343">
        <v>23646</v>
      </c>
      <c r="I132" s="278">
        <f t="shared" si="26"/>
        <v>403</v>
      </c>
      <c r="J132" s="278">
        <f t="shared" si="27"/>
        <v>-40300</v>
      </c>
      <c r="K132" s="278">
        <f t="shared" si="28"/>
        <v>-0.0403</v>
      </c>
      <c r="L132" s="342">
        <v>57872</v>
      </c>
      <c r="M132" s="343">
        <v>57658</v>
      </c>
      <c r="N132" s="343">
        <f t="shared" si="29"/>
        <v>214</v>
      </c>
      <c r="O132" s="343">
        <f t="shared" si="30"/>
        <v>-21400</v>
      </c>
      <c r="P132" s="343">
        <f t="shared" si="31"/>
        <v>-0.0214</v>
      </c>
      <c r="Q132" s="471"/>
    </row>
    <row r="133" spans="1:17" s="467" customFormat="1" ht="15.75" customHeight="1">
      <c r="A133" s="362">
        <v>27</v>
      </c>
      <c r="B133" s="363" t="s">
        <v>72</v>
      </c>
      <c r="C133" s="366">
        <v>4902578</v>
      </c>
      <c r="D133" s="40" t="s">
        <v>12</v>
      </c>
      <c r="E133" s="41" t="s">
        <v>347</v>
      </c>
      <c r="F133" s="372">
        <v>-100</v>
      </c>
      <c r="G133" s="342">
        <v>0</v>
      </c>
      <c r="H133" s="343">
        <v>0</v>
      </c>
      <c r="I133" s="278">
        <f t="shared" si="26"/>
        <v>0</v>
      </c>
      <c r="J133" s="278">
        <f t="shared" si="27"/>
        <v>0</v>
      </c>
      <c r="K133" s="278">
        <f t="shared" si="28"/>
        <v>0</v>
      </c>
      <c r="L133" s="342">
        <v>0</v>
      </c>
      <c r="M133" s="343">
        <v>0</v>
      </c>
      <c r="N133" s="343">
        <f t="shared" si="29"/>
        <v>0</v>
      </c>
      <c r="O133" s="343">
        <f t="shared" si="30"/>
        <v>0</v>
      </c>
      <c r="P133" s="343">
        <f t="shared" si="31"/>
        <v>0</v>
      </c>
      <c r="Q133" s="518"/>
    </row>
    <row r="134" spans="1:17" s="467" customFormat="1" ht="15.75" customHeight="1">
      <c r="A134" s="362">
        <v>28</v>
      </c>
      <c r="B134" s="363" t="s">
        <v>73</v>
      </c>
      <c r="C134" s="366">
        <v>4902538</v>
      </c>
      <c r="D134" s="40" t="s">
        <v>12</v>
      </c>
      <c r="E134" s="41" t="s">
        <v>347</v>
      </c>
      <c r="F134" s="372">
        <v>-100</v>
      </c>
      <c r="G134" s="342">
        <v>999762</v>
      </c>
      <c r="H134" s="343">
        <v>999762</v>
      </c>
      <c r="I134" s="278">
        <f t="shared" si="26"/>
        <v>0</v>
      </c>
      <c r="J134" s="278">
        <f t="shared" si="27"/>
        <v>0</v>
      </c>
      <c r="K134" s="278">
        <f t="shared" si="28"/>
        <v>0</v>
      </c>
      <c r="L134" s="342">
        <v>999987</v>
      </c>
      <c r="M134" s="343">
        <v>999987</v>
      </c>
      <c r="N134" s="343">
        <f t="shared" si="29"/>
        <v>0</v>
      </c>
      <c r="O134" s="343">
        <f t="shared" si="30"/>
        <v>0</v>
      </c>
      <c r="P134" s="343">
        <f t="shared" si="31"/>
        <v>0</v>
      </c>
      <c r="Q134" s="471"/>
    </row>
    <row r="135" spans="1:17" s="467" customFormat="1" ht="15.75" customHeight="1">
      <c r="A135" s="362">
        <v>29</v>
      </c>
      <c r="B135" s="363" t="s">
        <v>59</v>
      </c>
      <c r="C135" s="366">
        <v>4902527</v>
      </c>
      <c r="D135" s="40" t="s">
        <v>12</v>
      </c>
      <c r="E135" s="41" t="s">
        <v>347</v>
      </c>
      <c r="F135" s="372">
        <v>-100</v>
      </c>
      <c r="G135" s="342">
        <v>0</v>
      </c>
      <c r="H135" s="343">
        <v>0</v>
      </c>
      <c r="I135" s="278">
        <f t="shared" si="26"/>
        <v>0</v>
      </c>
      <c r="J135" s="278">
        <f t="shared" si="27"/>
        <v>0</v>
      </c>
      <c r="K135" s="278">
        <f t="shared" si="28"/>
        <v>0</v>
      </c>
      <c r="L135" s="342">
        <v>0</v>
      </c>
      <c r="M135" s="343">
        <v>0</v>
      </c>
      <c r="N135" s="343">
        <f t="shared" si="29"/>
        <v>0</v>
      </c>
      <c r="O135" s="343">
        <f t="shared" si="30"/>
        <v>0</v>
      </c>
      <c r="P135" s="343">
        <f t="shared" si="31"/>
        <v>0</v>
      </c>
      <c r="Q135" s="471"/>
    </row>
    <row r="136" spans="1:17" ht="15.75" customHeight="1">
      <c r="A136" s="362"/>
      <c r="B136" s="365" t="s">
        <v>74</v>
      </c>
      <c r="C136" s="366"/>
      <c r="D136" s="40"/>
      <c r="E136" s="40"/>
      <c r="F136" s="372"/>
      <c r="G136" s="394"/>
      <c r="H136" s="390"/>
      <c r="I136" s="390"/>
      <c r="J136" s="390"/>
      <c r="K136" s="390"/>
      <c r="L136" s="340"/>
      <c r="M136" s="341"/>
      <c r="N136" s="341"/>
      <c r="O136" s="341"/>
      <c r="P136" s="341"/>
      <c r="Q136" s="155"/>
    </row>
    <row r="137" spans="1:17" s="467" customFormat="1" ht="15.75" customHeight="1">
      <c r="A137" s="362">
        <v>30</v>
      </c>
      <c r="B137" s="363" t="s">
        <v>75</v>
      </c>
      <c r="C137" s="366">
        <v>4902540</v>
      </c>
      <c r="D137" s="40" t="s">
        <v>12</v>
      </c>
      <c r="E137" s="41" t="s">
        <v>347</v>
      </c>
      <c r="F137" s="372">
        <v>-100</v>
      </c>
      <c r="G137" s="342">
        <v>1849</v>
      </c>
      <c r="H137" s="343">
        <v>1848</v>
      </c>
      <c r="I137" s="278">
        <f>G137-H137</f>
        <v>1</v>
      </c>
      <c r="J137" s="278">
        <f>$F137*I137</f>
        <v>-100</v>
      </c>
      <c r="K137" s="278">
        <f>J137/1000000</f>
        <v>-0.0001</v>
      </c>
      <c r="L137" s="342">
        <v>4708</v>
      </c>
      <c r="M137" s="343">
        <v>3873</v>
      </c>
      <c r="N137" s="343">
        <f>L137-M137</f>
        <v>835</v>
      </c>
      <c r="O137" s="343">
        <f>$F137*N137</f>
        <v>-83500</v>
      </c>
      <c r="P137" s="343">
        <f>O137/1000000</f>
        <v>-0.0835</v>
      </c>
      <c r="Q137" s="483"/>
    </row>
    <row r="138" spans="1:17" s="467" customFormat="1" ht="15.75" customHeight="1">
      <c r="A138" s="362">
        <v>31</v>
      </c>
      <c r="B138" s="363" t="s">
        <v>76</v>
      </c>
      <c r="C138" s="366">
        <v>4902542</v>
      </c>
      <c r="D138" s="40" t="s">
        <v>12</v>
      </c>
      <c r="E138" s="41" t="s">
        <v>347</v>
      </c>
      <c r="F138" s="372">
        <v>-100</v>
      </c>
      <c r="G138" s="342">
        <v>27054</v>
      </c>
      <c r="H138" s="343">
        <v>27047</v>
      </c>
      <c r="I138" s="278">
        <f>G138-H138</f>
        <v>7</v>
      </c>
      <c r="J138" s="278">
        <f>$F138*I138</f>
        <v>-700</v>
      </c>
      <c r="K138" s="278">
        <f>J138/1000000</f>
        <v>-0.0007</v>
      </c>
      <c r="L138" s="342">
        <v>67544</v>
      </c>
      <c r="M138" s="343">
        <v>66971</v>
      </c>
      <c r="N138" s="343">
        <f>L138-M138</f>
        <v>573</v>
      </c>
      <c r="O138" s="343">
        <f>$F138*N138</f>
        <v>-57300</v>
      </c>
      <c r="P138" s="343">
        <f>O138/1000000</f>
        <v>-0.0573</v>
      </c>
      <c r="Q138" s="471"/>
    </row>
    <row r="139" spans="1:17" s="467" customFormat="1" ht="15.75" customHeight="1" thickBot="1">
      <c r="A139" s="469">
        <v>32</v>
      </c>
      <c r="B139" s="540" t="s">
        <v>77</v>
      </c>
      <c r="C139" s="367">
        <v>4902536</v>
      </c>
      <c r="D139" s="90" t="s">
        <v>12</v>
      </c>
      <c r="E139" s="530" t="s">
        <v>347</v>
      </c>
      <c r="F139" s="367">
        <v>-100</v>
      </c>
      <c r="G139" s="469">
        <v>4773</v>
      </c>
      <c r="H139" s="470">
        <v>4758</v>
      </c>
      <c r="I139" s="470">
        <f>G139-H139</f>
        <v>15</v>
      </c>
      <c r="J139" s="470">
        <f>$F139*I139</f>
        <v>-1500</v>
      </c>
      <c r="K139" s="470">
        <f>J139/1000000</f>
        <v>-0.0015</v>
      </c>
      <c r="L139" s="469">
        <v>1869</v>
      </c>
      <c r="M139" s="470">
        <v>928</v>
      </c>
      <c r="N139" s="470">
        <f>L139-M139</f>
        <v>941</v>
      </c>
      <c r="O139" s="470">
        <f>$F139*N139</f>
        <v>-94100</v>
      </c>
      <c r="P139" s="470">
        <f>O139/1000000</f>
        <v>-0.0941</v>
      </c>
      <c r="Q139" s="469"/>
    </row>
    <row r="140" ht="13.5" thickTop="1"/>
    <row r="141" spans="4:16" ht="16.5">
      <c r="D141" s="21"/>
      <c r="K141" s="422">
        <f>SUM(K98:K139)</f>
        <v>-0.30753340333333334</v>
      </c>
      <c r="L141" s="53"/>
      <c r="M141" s="53"/>
      <c r="N141" s="53"/>
      <c r="O141" s="53"/>
      <c r="P141" s="396">
        <f>SUM(P98:P139)</f>
        <v>-0.5984333833333332</v>
      </c>
    </row>
    <row r="142" spans="11:16" ht="14.25">
      <c r="K142" s="53"/>
      <c r="L142" s="53"/>
      <c r="M142" s="53"/>
      <c r="N142" s="53"/>
      <c r="O142" s="53"/>
      <c r="P142" s="53"/>
    </row>
    <row r="143" spans="11:16" ht="14.25">
      <c r="K143" s="53"/>
      <c r="L143" s="53"/>
      <c r="M143" s="53"/>
      <c r="N143" s="53"/>
      <c r="O143" s="53"/>
      <c r="P143" s="53"/>
    </row>
    <row r="144" spans="17:18" ht="12.75">
      <c r="Q144" s="406" t="str">
        <f>NDPL!Q1</f>
        <v>JUNE-2016</v>
      </c>
      <c r="R144" s="257"/>
    </row>
    <row r="145" ht="13.5" thickBot="1"/>
    <row r="146" spans="1:17" ht="44.25" customHeight="1">
      <c r="A146" s="335"/>
      <c r="B146" s="333" t="s">
        <v>148</v>
      </c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50"/>
    </row>
    <row r="147" spans="1:17" ht="19.5" customHeight="1">
      <c r="A147" s="237"/>
      <c r="B147" s="283" t="s">
        <v>149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51"/>
    </row>
    <row r="148" spans="1:17" ht="19.5" customHeight="1">
      <c r="A148" s="237"/>
      <c r="B148" s="279" t="s">
        <v>250</v>
      </c>
      <c r="C148" s="18"/>
      <c r="D148" s="18"/>
      <c r="E148" s="18"/>
      <c r="F148" s="18"/>
      <c r="G148" s="18"/>
      <c r="H148" s="18"/>
      <c r="I148" s="18"/>
      <c r="J148" s="18"/>
      <c r="K148" s="206">
        <f>K59</f>
        <v>-0.7876013999999999</v>
      </c>
      <c r="L148" s="206"/>
      <c r="M148" s="206"/>
      <c r="N148" s="206"/>
      <c r="O148" s="206"/>
      <c r="P148" s="206">
        <f>P59</f>
        <v>-3.9967159</v>
      </c>
      <c r="Q148" s="51"/>
    </row>
    <row r="149" spans="1:17" ht="19.5" customHeight="1">
      <c r="A149" s="237"/>
      <c r="B149" s="279" t="s">
        <v>251</v>
      </c>
      <c r="C149" s="18"/>
      <c r="D149" s="18"/>
      <c r="E149" s="18"/>
      <c r="F149" s="18"/>
      <c r="G149" s="18"/>
      <c r="H149" s="18"/>
      <c r="I149" s="18"/>
      <c r="J149" s="18"/>
      <c r="K149" s="423">
        <f>K141</f>
        <v>-0.30753340333333334</v>
      </c>
      <c r="L149" s="206"/>
      <c r="M149" s="206"/>
      <c r="N149" s="206"/>
      <c r="O149" s="206"/>
      <c r="P149" s="206">
        <f>P141</f>
        <v>-0.5984333833333332</v>
      </c>
      <c r="Q149" s="51"/>
    </row>
    <row r="150" spans="1:17" ht="19.5" customHeight="1">
      <c r="A150" s="237"/>
      <c r="B150" s="279" t="s">
        <v>150</v>
      </c>
      <c r="C150" s="18"/>
      <c r="D150" s="18"/>
      <c r="E150" s="18"/>
      <c r="F150" s="18"/>
      <c r="G150" s="18"/>
      <c r="H150" s="18"/>
      <c r="I150" s="18"/>
      <c r="J150" s="18"/>
      <c r="K150" s="423">
        <f>'ROHTAK ROAD'!K46</f>
        <v>-0.01175</v>
      </c>
      <c r="L150" s="206"/>
      <c r="M150" s="206"/>
      <c r="N150" s="206"/>
      <c r="O150" s="206"/>
      <c r="P150" s="423">
        <f>'ROHTAK ROAD'!P46</f>
        <v>-0.032</v>
      </c>
      <c r="Q150" s="51"/>
    </row>
    <row r="151" spans="1:17" ht="19.5" customHeight="1">
      <c r="A151" s="237"/>
      <c r="B151" s="279" t="s">
        <v>151</v>
      </c>
      <c r="C151" s="18"/>
      <c r="D151" s="18"/>
      <c r="E151" s="18"/>
      <c r="F151" s="18"/>
      <c r="G151" s="18"/>
      <c r="H151" s="18"/>
      <c r="I151" s="18"/>
      <c r="J151" s="18"/>
      <c r="K151" s="423">
        <f>SUM(K148:K150)</f>
        <v>-1.1068848033333332</v>
      </c>
      <c r="L151" s="206"/>
      <c r="M151" s="206"/>
      <c r="N151" s="206"/>
      <c r="O151" s="206"/>
      <c r="P151" s="423">
        <f>SUM(P148:P150)</f>
        <v>-4.627149283333333</v>
      </c>
      <c r="Q151" s="51"/>
    </row>
    <row r="152" spans="1:17" ht="19.5" customHeight="1">
      <c r="A152" s="237"/>
      <c r="B152" s="283" t="s">
        <v>152</v>
      </c>
      <c r="C152" s="18"/>
      <c r="D152" s="18"/>
      <c r="E152" s="18"/>
      <c r="F152" s="18"/>
      <c r="G152" s="18"/>
      <c r="H152" s="18"/>
      <c r="I152" s="18"/>
      <c r="J152" s="18"/>
      <c r="K152" s="206"/>
      <c r="L152" s="206"/>
      <c r="M152" s="206"/>
      <c r="N152" s="206"/>
      <c r="O152" s="206"/>
      <c r="P152" s="206"/>
      <c r="Q152" s="51"/>
    </row>
    <row r="153" spans="1:17" ht="19.5" customHeight="1">
      <c r="A153" s="237"/>
      <c r="B153" s="279" t="s">
        <v>252</v>
      </c>
      <c r="C153" s="18"/>
      <c r="D153" s="18"/>
      <c r="E153" s="18"/>
      <c r="F153" s="18"/>
      <c r="G153" s="18"/>
      <c r="H153" s="18"/>
      <c r="I153" s="18"/>
      <c r="J153" s="18"/>
      <c r="K153" s="206">
        <f>K90</f>
        <v>-0.273</v>
      </c>
      <c r="L153" s="206"/>
      <c r="M153" s="206"/>
      <c r="N153" s="206"/>
      <c r="O153" s="206"/>
      <c r="P153" s="206">
        <f>P90</f>
        <v>18.702</v>
      </c>
      <c r="Q153" s="51"/>
    </row>
    <row r="154" spans="1:17" ht="19.5" customHeight="1" thickBot="1">
      <c r="A154" s="238"/>
      <c r="B154" s="334" t="s">
        <v>153</v>
      </c>
      <c r="C154" s="52"/>
      <c r="D154" s="52"/>
      <c r="E154" s="52"/>
      <c r="F154" s="52"/>
      <c r="G154" s="52"/>
      <c r="H154" s="52"/>
      <c r="I154" s="52"/>
      <c r="J154" s="52"/>
      <c r="K154" s="424">
        <f>SUM(K151:K153)</f>
        <v>-1.3798848033333333</v>
      </c>
      <c r="L154" s="204"/>
      <c r="M154" s="204"/>
      <c r="N154" s="204"/>
      <c r="O154" s="204"/>
      <c r="P154" s="203">
        <f>SUM(P151:P153)</f>
        <v>14.074850716666669</v>
      </c>
      <c r="Q154" s="205"/>
    </row>
    <row r="155" ht="12.75">
      <c r="A155" s="237"/>
    </row>
    <row r="156" ht="12.75">
      <c r="A156" s="237"/>
    </row>
    <row r="157" ht="12.75">
      <c r="A157" s="237"/>
    </row>
    <row r="158" ht="13.5" thickBot="1">
      <c r="A158" s="238"/>
    </row>
    <row r="159" spans="1:17" ht="12.75">
      <c r="A159" s="231"/>
      <c r="B159" s="232"/>
      <c r="C159" s="232"/>
      <c r="D159" s="232"/>
      <c r="E159" s="232"/>
      <c r="F159" s="232"/>
      <c r="G159" s="232"/>
      <c r="H159" s="49"/>
      <c r="I159" s="49"/>
      <c r="J159" s="49"/>
      <c r="K159" s="49"/>
      <c r="L159" s="49"/>
      <c r="M159" s="49"/>
      <c r="N159" s="49"/>
      <c r="O159" s="49"/>
      <c r="P159" s="49"/>
      <c r="Q159" s="50"/>
    </row>
    <row r="160" spans="1:17" ht="23.25">
      <c r="A160" s="239" t="s">
        <v>328</v>
      </c>
      <c r="B160" s="223"/>
      <c r="C160" s="223"/>
      <c r="D160" s="223"/>
      <c r="E160" s="223"/>
      <c r="F160" s="223"/>
      <c r="G160" s="223"/>
      <c r="H160" s="18"/>
      <c r="I160" s="18"/>
      <c r="J160" s="18"/>
      <c r="K160" s="18"/>
      <c r="L160" s="18"/>
      <c r="M160" s="18"/>
      <c r="N160" s="18"/>
      <c r="O160" s="18"/>
      <c r="P160" s="18"/>
      <c r="Q160" s="51"/>
    </row>
    <row r="161" spans="1:17" ht="12.75">
      <c r="A161" s="233"/>
      <c r="B161" s="223"/>
      <c r="C161" s="223"/>
      <c r="D161" s="223"/>
      <c r="E161" s="223"/>
      <c r="F161" s="223"/>
      <c r="G161" s="223"/>
      <c r="H161" s="18"/>
      <c r="I161" s="18"/>
      <c r="J161" s="18"/>
      <c r="K161" s="18"/>
      <c r="L161" s="18"/>
      <c r="M161" s="18"/>
      <c r="N161" s="18"/>
      <c r="O161" s="18"/>
      <c r="P161" s="18"/>
      <c r="Q161" s="51"/>
    </row>
    <row r="162" spans="1:17" ht="12.75">
      <c r="A162" s="234"/>
      <c r="B162" s="235"/>
      <c r="C162" s="235"/>
      <c r="D162" s="235"/>
      <c r="E162" s="235"/>
      <c r="F162" s="235"/>
      <c r="G162" s="235"/>
      <c r="H162" s="18"/>
      <c r="I162" s="18"/>
      <c r="J162" s="18"/>
      <c r="K162" s="249" t="s">
        <v>340</v>
      </c>
      <c r="L162" s="18"/>
      <c r="M162" s="18"/>
      <c r="N162" s="18"/>
      <c r="O162" s="18"/>
      <c r="P162" s="249" t="s">
        <v>341</v>
      </c>
      <c r="Q162" s="51"/>
    </row>
    <row r="163" spans="1:17" ht="12.75">
      <c r="A163" s="236"/>
      <c r="B163" s="134"/>
      <c r="C163" s="134"/>
      <c r="D163" s="134"/>
      <c r="E163" s="134"/>
      <c r="F163" s="134"/>
      <c r="G163" s="134"/>
      <c r="H163" s="18"/>
      <c r="I163" s="18"/>
      <c r="J163" s="18"/>
      <c r="K163" s="18"/>
      <c r="L163" s="18"/>
      <c r="M163" s="18"/>
      <c r="N163" s="18"/>
      <c r="O163" s="18"/>
      <c r="P163" s="18"/>
      <c r="Q163" s="51"/>
    </row>
    <row r="164" spans="1:17" ht="12.75">
      <c r="A164" s="236"/>
      <c r="B164" s="134"/>
      <c r="C164" s="134"/>
      <c r="D164" s="134"/>
      <c r="E164" s="134"/>
      <c r="F164" s="134"/>
      <c r="G164" s="134"/>
      <c r="H164" s="18"/>
      <c r="I164" s="18"/>
      <c r="J164" s="18"/>
      <c r="K164" s="18"/>
      <c r="L164" s="18"/>
      <c r="M164" s="18"/>
      <c r="N164" s="18"/>
      <c r="O164" s="18"/>
      <c r="P164" s="18"/>
      <c r="Q164" s="51"/>
    </row>
    <row r="165" spans="1:17" ht="18">
      <c r="A165" s="240" t="s">
        <v>331</v>
      </c>
      <c r="B165" s="224"/>
      <c r="C165" s="224"/>
      <c r="D165" s="225"/>
      <c r="E165" s="225"/>
      <c r="F165" s="226"/>
      <c r="G165" s="225"/>
      <c r="H165" s="18"/>
      <c r="I165" s="18"/>
      <c r="J165" s="18"/>
      <c r="K165" s="397">
        <f>K154</f>
        <v>-1.3798848033333333</v>
      </c>
      <c r="L165" s="225" t="s">
        <v>329</v>
      </c>
      <c r="M165" s="18"/>
      <c r="N165" s="18"/>
      <c r="O165" s="18"/>
      <c r="P165" s="397">
        <f>P154</f>
        <v>14.074850716666669</v>
      </c>
      <c r="Q165" s="246" t="s">
        <v>329</v>
      </c>
    </row>
    <row r="166" spans="1:17" ht="18">
      <c r="A166" s="241"/>
      <c r="B166" s="227"/>
      <c r="C166" s="227"/>
      <c r="D166" s="223"/>
      <c r="E166" s="223"/>
      <c r="F166" s="228"/>
      <c r="G166" s="223"/>
      <c r="H166" s="18"/>
      <c r="I166" s="18"/>
      <c r="J166" s="18"/>
      <c r="K166" s="398"/>
      <c r="L166" s="223"/>
      <c r="M166" s="18"/>
      <c r="N166" s="18"/>
      <c r="O166" s="18"/>
      <c r="P166" s="398"/>
      <c r="Q166" s="247"/>
    </row>
    <row r="167" spans="1:17" ht="18">
      <c r="A167" s="242" t="s">
        <v>330</v>
      </c>
      <c r="B167" s="229"/>
      <c r="C167" s="45"/>
      <c r="D167" s="223"/>
      <c r="E167" s="223"/>
      <c r="F167" s="230"/>
      <c r="G167" s="225"/>
      <c r="H167" s="18"/>
      <c r="I167" s="18"/>
      <c r="J167" s="18"/>
      <c r="K167" s="398">
        <f>'STEPPED UP GENCO'!K40</f>
        <v>0.0916545894</v>
      </c>
      <c r="L167" s="225" t="s">
        <v>329</v>
      </c>
      <c r="M167" s="18"/>
      <c r="N167" s="18"/>
      <c r="O167" s="18"/>
      <c r="P167" s="398">
        <f>'STEPPED UP GENCO'!P40</f>
        <v>-0.6684112075500002</v>
      </c>
      <c r="Q167" s="246" t="s">
        <v>329</v>
      </c>
    </row>
    <row r="168" spans="1:17" ht="12.75">
      <c r="A168" s="237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51"/>
    </row>
    <row r="169" spans="1:17" ht="12.75">
      <c r="A169" s="237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51"/>
    </row>
    <row r="170" spans="1:17" ht="12.75">
      <c r="A170" s="237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51"/>
    </row>
    <row r="171" spans="1:17" ht="20.25">
      <c r="A171" s="237"/>
      <c r="B171" s="18"/>
      <c r="C171" s="18"/>
      <c r="D171" s="18"/>
      <c r="E171" s="18"/>
      <c r="F171" s="18"/>
      <c r="G171" s="18"/>
      <c r="H171" s="224"/>
      <c r="I171" s="224"/>
      <c r="J171" s="243" t="s">
        <v>332</v>
      </c>
      <c r="K171" s="353">
        <f>SUM(K165:K170)</f>
        <v>-1.2882302139333333</v>
      </c>
      <c r="L171" s="243" t="s">
        <v>329</v>
      </c>
      <c r="M171" s="134"/>
      <c r="N171" s="18"/>
      <c r="O171" s="18"/>
      <c r="P171" s="353">
        <f>SUM(P165:P170)</f>
        <v>13.40643950911667</v>
      </c>
      <c r="Q171" s="374" t="s">
        <v>329</v>
      </c>
    </row>
    <row r="172" spans="1:17" ht="13.5" thickBot="1">
      <c r="A172" s="238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160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9" max="255" man="1"/>
    <brk id="92" max="255" man="1"/>
    <brk id="142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95"/>
  <sheetViews>
    <sheetView view="pageBreakPreview" zoomScale="70" zoomScaleNormal="70" zoomScaleSheetLayoutView="70" workbookViewId="0" topLeftCell="A1">
      <selection activeCell="B83" sqref="B83"/>
    </sheetView>
  </sheetViews>
  <sheetFormatPr defaultColWidth="9.140625" defaultRowHeight="12.75"/>
  <cols>
    <col min="1" max="1" width="7.421875" style="467" customWidth="1"/>
    <col min="2" max="2" width="29.57421875" style="467" customWidth="1"/>
    <col min="3" max="3" width="13.28125" style="467" customWidth="1"/>
    <col min="4" max="4" width="9.00390625" style="467" customWidth="1"/>
    <col min="5" max="5" width="16.57421875" style="467" customWidth="1"/>
    <col min="6" max="6" width="10.8515625" style="467" customWidth="1"/>
    <col min="7" max="7" width="14.00390625" style="467" customWidth="1"/>
    <col min="8" max="8" width="13.421875" style="467" customWidth="1"/>
    <col min="9" max="9" width="11.8515625" style="467" customWidth="1"/>
    <col min="10" max="10" width="16.28125" style="467" customWidth="1"/>
    <col min="11" max="11" width="14.28125" style="467" customWidth="1"/>
    <col min="12" max="12" width="13.421875" style="467" customWidth="1"/>
    <col min="13" max="13" width="16.28125" style="467" customWidth="1"/>
    <col min="14" max="14" width="12.140625" style="467" customWidth="1"/>
    <col min="15" max="15" width="15.28125" style="467" customWidth="1"/>
    <col min="16" max="16" width="15.140625" style="467" customWidth="1"/>
    <col min="17" max="17" width="29.421875" style="467" customWidth="1"/>
    <col min="18" max="19" width="9.140625" style="467" hidden="1" customWidth="1"/>
    <col min="20" max="16384" width="9.140625" style="467" customWidth="1"/>
  </cols>
  <sheetData>
    <row r="1" spans="1:17" ht="23.25" customHeight="1">
      <c r="A1" s="1" t="s">
        <v>238</v>
      </c>
      <c r="P1" s="655" t="str">
        <f>NDPL!$Q$1</f>
        <v>JUNE-2016</v>
      </c>
      <c r="Q1" s="655"/>
    </row>
    <row r="2" ht="12.75">
      <c r="A2" s="16" t="s">
        <v>239</v>
      </c>
    </row>
    <row r="3" ht="20.25" customHeight="1">
      <c r="A3" s="399" t="s">
        <v>154</v>
      </c>
    </row>
    <row r="4" spans="1:16" ht="21" customHeight="1" thickBot="1">
      <c r="A4" s="400" t="s">
        <v>192</v>
      </c>
      <c r="G4" s="520"/>
      <c r="H4" s="520"/>
      <c r="I4" s="48" t="s">
        <v>398</v>
      </c>
      <c r="J4" s="520"/>
      <c r="K4" s="520"/>
      <c r="L4" s="520"/>
      <c r="M4" s="520"/>
      <c r="N4" s="48" t="s">
        <v>399</v>
      </c>
      <c r="O4" s="520"/>
      <c r="P4" s="520"/>
    </row>
    <row r="5" spans="1:17" ht="36.75" customHeight="1" thickBot="1" thickTop="1">
      <c r="A5" s="565" t="s">
        <v>8</v>
      </c>
      <c r="B5" s="566" t="s">
        <v>9</v>
      </c>
      <c r="C5" s="567" t="s">
        <v>1</v>
      </c>
      <c r="D5" s="567" t="s">
        <v>2</v>
      </c>
      <c r="E5" s="567" t="s">
        <v>3</v>
      </c>
      <c r="F5" s="567" t="s">
        <v>10</v>
      </c>
      <c r="G5" s="565" t="str">
        <f>NDPL!G5</f>
        <v>FINAL READING 01/07/2016</v>
      </c>
      <c r="H5" s="567" t="str">
        <f>NDPL!H5</f>
        <v>INTIAL READING 01/06/2016</v>
      </c>
      <c r="I5" s="567" t="s">
        <v>4</v>
      </c>
      <c r="J5" s="567" t="s">
        <v>5</v>
      </c>
      <c r="K5" s="567" t="s">
        <v>6</v>
      </c>
      <c r="L5" s="565" t="str">
        <f>NDPL!G5</f>
        <v>FINAL READING 01/07/2016</v>
      </c>
      <c r="M5" s="567" t="str">
        <f>NDPL!H5</f>
        <v>INTIAL READING 01/06/2016</v>
      </c>
      <c r="N5" s="567" t="s">
        <v>4</v>
      </c>
      <c r="O5" s="567" t="s">
        <v>5</v>
      </c>
      <c r="P5" s="567" t="s">
        <v>6</v>
      </c>
      <c r="Q5" s="600" t="s">
        <v>310</v>
      </c>
    </row>
    <row r="6" ht="2.25" customHeight="1" hidden="1" thickBot="1" thickTop="1"/>
    <row r="7" spans="1:17" ht="19.5" customHeight="1" thickTop="1">
      <c r="A7" s="280"/>
      <c r="B7" s="281" t="s">
        <v>155</v>
      </c>
      <c r="C7" s="282"/>
      <c r="D7" s="36"/>
      <c r="E7" s="36"/>
      <c r="F7" s="36"/>
      <c r="G7" s="29"/>
      <c r="H7" s="479"/>
      <c r="I7" s="479"/>
      <c r="J7" s="479"/>
      <c r="K7" s="479"/>
      <c r="L7" s="480"/>
      <c r="M7" s="479"/>
      <c r="N7" s="479"/>
      <c r="O7" s="479"/>
      <c r="P7" s="479"/>
      <c r="Q7" s="608"/>
    </row>
    <row r="8" spans="1:17" ht="24" customHeight="1">
      <c r="A8" s="269">
        <v>1</v>
      </c>
      <c r="B8" s="312" t="s">
        <v>156</v>
      </c>
      <c r="C8" s="313">
        <v>4865170</v>
      </c>
      <c r="D8" s="128" t="s">
        <v>12</v>
      </c>
      <c r="E8" s="96" t="s">
        <v>347</v>
      </c>
      <c r="F8" s="321">
        <v>5000</v>
      </c>
      <c r="G8" s="342">
        <v>999725</v>
      </c>
      <c r="H8" s="343">
        <v>999706</v>
      </c>
      <c r="I8" s="323">
        <f aca="true" t="shared" si="0" ref="I8:I16">G8-H8</f>
        <v>19</v>
      </c>
      <c r="J8" s="323">
        <f aca="true" t="shared" si="1" ref="J8:J16">$F8*I8</f>
        <v>95000</v>
      </c>
      <c r="K8" s="323">
        <f aca="true" t="shared" si="2" ref="K8:K16">J8/1000000</f>
        <v>0.095</v>
      </c>
      <c r="L8" s="342">
        <v>999812</v>
      </c>
      <c r="M8" s="343">
        <v>999777</v>
      </c>
      <c r="N8" s="323">
        <f aca="true" t="shared" si="3" ref="N8:N16">L8-M8</f>
        <v>35</v>
      </c>
      <c r="O8" s="323">
        <f aca="true" t="shared" si="4" ref="O8:O16">$F8*N8</f>
        <v>175000</v>
      </c>
      <c r="P8" s="323">
        <f aca="true" t="shared" si="5" ref="P8:P16">O8/1000000</f>
        <v>0.175</v>
      </c>
      <c r="Q8" s="483"/>
    </row>
    <row r="9" spans="1:17" ht="24.75" customHeight="1">
      <c r="A9" s="269">
        <v>2</v>
      </c>
      <c r="B9" s="312" t="s">
        <v>157</v>
      </c>
      <c r="C9" s="313">
        <v>4865095</v>
      </c>
      <c r="D9" s="128" t="s">
        <v>12</v>
      </c>
      <c r="E9" s="96" t="s">
        <v>347</v>
      </c>
      <c r="F9" s="321">
        <v>1333.33</v>
      </c>
      <c r="G9" s="342">
        <v>984515</v>
      </c>
      <c r="H9" s="343">
        <v>984432</v>
      </c>
      <c r="I9" s="323">
        <f t="shared" si="0"/>
        <v>83</v>
      </c>
      <c r="J9" s="323">
        <f t="shared" si="1"/>
        <v>110666.39</v>
      </c>
      <c r="K9" s="323">
        <f t="shared" si="2"/>
        <v>0.11066639</v>
      </c>
      <c r="L9" s="342">
        <v>673101</v>
      </c>
      <c r="M9" s="343">
        <v>673077</v>
      </c>
      <c r="N9" s="323">
        <f t="shared" si="3"/>
        <v>24</v>
      </c>
      <c r="O9" s="323">
        <f t="shared" si="4"/>
        <v>31999.92</v>
      </c>
      <c r="P9" s="481">
        <f t="shared" si="5"/>
        <v>0.03199992</v>
      </c>
      <c r="Q9" s="490"/>
    </row>
    <row r="10" spans="1:17" ht="22.5" customHeight="1">
      <c r="A10" s="269">
        <v>3</v>
      </c>
      <c r="B10" s="312" t="s">
        <v>158</v>
      </c>
      <c r="C10" s="313">
        <v>5295153</v>
      </c>
      <c r="D10" s="128" t="s">
        <v>12</v>
      </c>
      <c r="E10" s="96" t="s">
        <v>347</v>
      </c>
      <c r="F10" s="321">
        <v>400</v>
      </c>
      <c r="G10" s="342">
        <v>1984</v>
      </c>
      <c r="H10" s="343">
        <v>0</v>
      </c>
      <c r="I10" s="323">
        <f>G10-H10</f>
        <v>1984</v>
      </c>
      <c r="J10" s="323">
        <f t="shared" si="1"/>
        <v>793600</v>
      </c>
      <c r="K10" s="323">
        <f t="shared" si="2"/>
        <v>0.7936</v>
      </c>
      <c r="L10" s="342">
        <v>966</v>
      </c>
      <c r="M10" s="343">
        <v>0</v>
      </c>
      <c r="N10" s="323">
        <f>L10-M10</f>
        <v>966</v>
      </c>
      <c r="O10" s="323">
        <f t="shared" si="4"/>
        <v>386400</v>
      </c>
      <c r="P10" s="323">
        <f t="shared" si="5"/>
        <v>0.3864</v>
      </c>
      <c r="Q10" s="484"/>
    </row>
    <row r="11" spans="1:17" ht="22.5" customHeight="1">
      <c r="A11" s="269">
        <v>4</v>
      </c>
      <c r="B11" s="312" t="s">
        <v>159</v>
      </c>
      <c r="C11" s="313">
        <v>4865151</v>
      </c>
      <c r="D11" s="128" t="s">
        <v>12</v>
      </c>
      <c r="E11" s="96" t="s">
        <v>347</v>
      </c>
      <c r="F11" s="321">
        <v>1000</v>
      </c>
      <c r="G11" s="342">
        <v>15424</v>
      </c>
      <c r="H11" s="343">
        <v>15227</v>
      </c>
      <c r="I11" s="323">
        <f t="shared" si="0"/>
        <v>197</v>
      </c>
      <c r="J11" s="323">
        <f t="shared" si="1"/>
        <v>197000</v>
      </c>
      <c r="K11" s="323">
        <f t="shared" si="2"/>
        <v>0.197</v>
      </c>
      <c r="L11" s="342">
        <v>356</v>
      </c>
      <c r="M11" s="343">
        <v>208</v>
      </c>
      <c r="N11" s="323">
        <f t="shared" si="3"/>
        <v>148</v>
      </c>
      <c r="O11" s="323">
        <f t="shared" si="4"/>
        <v>148000</v>
      </c>
      <c r="P11" s="323">
        <f t="shared" si="5"/>
        <v>0.148</v>
      </c>
      <c r="Q11" s="489"/>
    </row>
    <row r="12" spans="1:17" ht="22.5" customHeight="1">
      <c r="A12" s="269">
        <v>5</v>
      </c>
      <c r="B12" s="312" t="s">
        <v>160</v>
      </c>
      <c r="C12" s="313">
        <v>4865152</v>
      </c>
      <c r="D12" s="128" t="s">
        <v>12</v>
      </c>
      <c r="E12" s="96" t="s">
        <v>347</v>
      </c>
      <c r="F12" s="321">
        <v>300</v>
      </c>
      <c r="G12" s="342">
        <v>1605</v>
      </c>
      <c r="H12" s="343">
        <v>1605</v>
      </c>
      <c r="I12" s="323">
        <f t="shared" si="0"/>
        <v>0</v>
      </c>
      <c r="J12" s="323">
        <f t="shared" si="1"/>
        <v>0</v>
      </c>
      <c r="K12" s="323">
        <f t="shared" si="2"/>
        <v>0</v>
      </c>
      <c r="L12" s="342">
        <v>112</v>
      </c>
      <c r="M12" s="343">
        <v>112</v>
      </c>
      <c r="N12" s="323">
        <f t="shared" si="3"/>
        <v>0</v>
      </c>
      <c r="O12" s="323">
        <f t="shared" si="4"/>
        <v>0</v>
      </c>
      <c r="P12" s="323">
        <f t="shared" si="5"/>
        <v>0</v>
      </c>
      <c r="Q12" s="525"/>
    </row>
    <row r="13" spans="1:17" ht="22.5" customHeight="1">
      <c r="A13" s="269">
        <v>6</v>
      </c>
      <c r="B13" s="312" t="s">
        <v>161</v>
      </c>
      <c r="C13" s="313">
        <v>4865111</v>
      </c>
      <c r="D13" s="128" t="s">
        <v>12</v>
      </c>
      <c r="E13" s="96" t="s">
        <v>347</v>
      </c>
      <c r="F13" s="321">
        <v>100</v>
      </c>
      <c r="G13" s="342">
        <v>11414</v>
      </c>
      <c r="H13" s="343">
        <v>10860</v>
      </c>
      <c r="I13" s="323">
        <f>G13-H13</f>
        <v>554</v>
      </c>
      <c r="J13" s="323">
        <f t="shared" si="1"/>
        <v>55400</v>
      </c>
      <c r="K13" s="323">
        <f t="shared" si="2"/>
        <v>0.0554</v>
      </c>
      <c r="L13" s="342">
        <v>2962</v>
      </c>
      <c r="M13" s="343">
        <v>1781</v>
      </c>
      <c r="N13" s="323">
        <f>L13-M13</f>
        <v>1181</v>
      </c>
      <c r="O13" s="323">
        <f t="shared" si="4"/>
        <v>118100</v>
      </c>
      <c r="P13" s="323">
        <f t="shared" si="5"/>
        <v>0.1181</v>
      </c>
      <c r="Q13" s="484"/>
    </row>
    <row r="14" spans="1:17" ht="22.5" customHeight="1">
      <c r="A14" s="269">
        <v>7</v>
      </c>
      <c r="B14" s="312" t="s">
        <v>162</v>
      </c>
      <c r="C14" s="313">
        <v>4865140</v>
      </c>
      <c r="D14" s="128" t="s">
        <v>12</v>
      </c>
      <c r="E14" s="96" t="s">
        <v>347</v>
      </c>
      <c r="F14" s="321">
        <v>75</v>
      </c>
      <c r="G14" s="342">
        <v>713334</v>
      </c>
      <c r="H14" s="343">
        <v>710101</v>
      </c>
      <c r="I14" s="323">
        <f t="shared" si="0"/>
        <v>3233</v>
      </c>
      <c r="J14" s="323">
        <f t="shared" si="1"/>
        <v>242475</v>
      </c>
      <c r="K14" s="323">
        <f t="shared" si="2"/>
        <v>0.242475</v>
      </c>
      <c r="L14" s="342">
        <v>27424</v>
      </c>
      <c r="M14" s="343">
        <v>27317</v>
      </c>
      <c r="N14" s="323">
        <f t="shared" si="3"/>
        <v>107</v>
      </c>
      <c r="O14" s="323">
        <f t="shared" si="4"/>
        <v>8025</v>
      </c>
      <c r="P14" s="323">
        <f t="shared" si="5"/>
        <v>0.008025</v>
      </c>
      <c r="Q14" s="483"/>
    </row>
    <row r="15" spans="1:17" ht="22.5" customHeight="1">
      <c r="A15" s="269">
        <v>8</v>
      </c>
      <c r="B15" s="575" t="s">
        <v>163</v>
      </c>
      <c r="C15" s="313">
        <v>4865148</v>
      </c>
      <c r="D15" s="128" t="s">
        <v>12</v>
      </c>
      <c r="E15" s="96" t="s">
        <v>347</v>
      </c>
      <c r="F15" s="321">
        <v>75</v>
      </c>
      <c r="G15" s="342">
        <v>988645</v>
      </c>
      <c r="H15" s="343">
        <v>988887</v>
      </c>
      <c r="I15" s="323">
        <f t="shared" si="0"/>
        <v>-242</v>
      </c>
      <c r="J15" s="323">
        <f t="shared" si="1"/>
        <v>-18150</v>
      </c>
      <c r="K15" s="323">
        <f t="shared" si="2"/>
        <v>-0.01815</v>
      </c>
      <c r="L15" s="342">
        <v>997741</v>
      </c>
      <c r="M15" s="343">
        <v>997765</v>
      </c>
      <c r="N15" s="323">
        <f t="shared" si="3"/>
        <v>-24</v>
      </c>
      <c r="O15" s="323">
        <f t="shared" si="4"/>
        <v>-1800</v>
      </c>
      <c r="P15" s="323">
        <f t="shared" si="5"/>
        <v>-0.0018</v>
      </c>
      <c r="Q15" s="484"/>
    </row>
    <row r="16" spans="1:17" ht="18">
      <c r="A16" s="269">
        <v>9</v>
      </c>
      <c r="B16" s="312" t="s">
        <v>164</v>
      </c>
      <c r="C16" s="313">
        <v>4865181</v>
      </c>
      <c r="D16" s="128" t="s">
        <v>12</v>
      </c>
      <c r="E16" s="96" t="s">
        <v>347</v>
      </c>
      <c r="F16" s="321">
        <v>900</v>
      </c>
      <c r="G16" s="342">
        <v>997617</v>
      </c>
      <c r="H16" s="343">
        <v>997515</v>
      </c>
      <c r="I16" s="323">
        <f t="shared" si="0"/>
        <v>102</v>
      </c>
      <c r="J16" s="323">
        <f t="shared" si="1"/>
        <v>91800</v>
      </c>
      <c r="K16" s="323">
        <f t="shared" si="2"/>
        <v>0.0918</v>
      </c>
      <c r="L16" s="342">
        <v>998370</v>
      </c>
      <c r="M16" s="343">
        <v>998347</v>
      </c>
      <c r="N16" s="323">
        <f t="shared" si="3"/>
        <v>23</v>
      </c>
      <c r="O16" s="323">
        <f t="shared" si="4"/>
        <v>20700</v>
      </c>
      <c r="P16" s="323">
        <f t="shared" si="5"/>
        <v>0.0207</v>
      </c>
      <c r="Q16" s="490"/>
    </row>
    <row r="17" spans="1:17" ht="15.75" customHeight="1">
      <c r="A17" s="269"/>
      <c r="B17" s="314" t="s">
        <v>165</v>
      </c>
      <c r="C17" s="313"/>
      <c r="D17" s="128"/>
      <c r="E17" s="128"/>
      <c r="F17" s="321"/>
      <c r="G17" s="427"/>
      <c r="H17" s="430"/>
      <c r="I17" s="323"/>
      <c r="J17" s="323"/>
      <c r="K17" s="656"/>
      <c r="L17" s="325"/>
      <c r="M17" s="323"/>
      <c r="N17" s="323"/>
      <c r="O17" s="323"/>
      <c r="P17" s="656"/>
      <c r="Q17" s="484"/>
    </row>
    <row r="18" spans="1:17" ht="22.5" customHeight="1">
      <c r="A18" s="269">
        <v>10</v>
      </c>
      <c r="B18" s="312" t="s">
        <v>15</v>
      </c>
      <c r="C18" s="313">
        <v>5128454</v>
      </c>
      <c r="D18" s="128" t="s">
        <v>12</v>
      </c>
      <c r="E18" s="96" t="s">
        <v>347</v>
      </c>
      <c r="F18" s="321">
        <v>-500</v>
      </c>
      <c r="G18" s="342">
        <v>2394</v>
      </c>
      <c r="H18" s="343">
        <v>2373</v>
      </c>
      <c r="I18" s="323">
        <f>G18-H18</f>
        <v>21</v>
      </c>
      <c r="J18" s="323">
        <f>$F18*I18</f>
        <v>-10500</v>
      </c>
      <c r="K18" s="323">
        <f>J18/1000000</f>
        <v>-0.0105</v>
      </c>
      <c r="L18" s="342">
        <v>992071</v>
      </c>
      <c r="M18" s="343">
        <v>993934</v>
      </c>
      <c r="N18" s="323">
        <f>L18-M18</f>
        <v>-1863</v>
      </c>
      <c r="O18" s="323">
        <f>$F18*N18</f>
        <v>931500</v>
      </c>
      <c r="P18" s="323">
        <f>O18/1000000</f>
        <v>0.9315</v>
      </c>
      <c r="Q18" s="484"/>
    </row>
    <row r="19" spans="1:17" ht="22.5" customHeight="1">
      <c r="A19" s="269">
        <v>11</v>
      </c>
      <c r="B19" s="285" t="s">
        <v>16</v>
      </c>
      <c r="C19" s="313">
        <v>4864974</v>
      </c>
      <c r="D19" s="84" t="s">
        <v>12</v>
      </c>
      <c r="E19" s="96" t="s">
        <v>347</v>
      </c>
      <c r="F19" s="321">
        <v>-1000</v>
      </c>
      <c r="G19" s="342">
        <v>989399</v>
      </c>
      <c r="H19" s="343">
        <v>988934</v>
      </c>
      <c r="I19" s="323">
        <f>G19-H19</f>
        <v>465</v>
      </c>
      <c r="J19" s="323">
        <f>$F19*I19</f>
        <v>-465000</v>
      </c>
      <c r="K19" s="323">
        <f>J19/1000000</f>
        <v>-0.465</v>
      </c>
      <c r="L19" s="342">
        <v>948399</v>
      </c>
      <c r="M19" s="343">
        <v>948219</v>
      </c>
      <c r="N19" s="323">
        <f>L19-M19</f>
        <v>180</v>
      </c>
      <c r="O19" s="323">
        <f>$F19*N19</f>
        <v>-180000</v>
      </c>
      <c r="P19" s="323">
        <f>O19/1000000</f>
        <v>-0.18</v>
      </c>
      <c r="Q19" s="484"/>
    </row>
    <row r="20" spans="1:17" ht="22.5" customHeight="1">
      <c r="A20" s="269">
        <v>12</v>
      </c>
      <c r="B20" s="312" t="s">
        <v>17</v>
      </c>
      <c r="C20" s="313">
        <v>5100234</v>
      </c>
      <c r="D20" s="128" t="s">
        <v>12</v>
      </c>
      <c r="E20" s="96" t="s">
        <v>347</v>
      </c>
      <c r="F20" s="321">
        <v>-1000</v>
      </c>
      <c r="G20" s="342">
        <v>996761</v>
      </c>
      <c r="H20" s="343">
        <v>996444</v>
      </c>
      <c r="I20" s="323">
        <f>G20-H20</f>
        <v>317</v>
      </c>
      <c r="J20" s="323">
        <f>$F20*I20</f>
        <v>-317000</v>
      </c>
      <c r="K20" s="323">
        <f>J20/1000000</f>
        <v>-0.317</v>
      </c>
      <c r="L20" s="342">
        <v>996462</v>
      </c>
      <c r="M20" s="343">
        <v>996476</v>
      </c>
      <c r="N20" s="323">
        <f>L20-M20</f>
        <v>-14</v>
      </c>
      <c r="O20" s="323">
        <f>$F20*N20</f>
        <v>14000</v>
      </c>
      <c r="P20" s="323">
        <f>O20/1000000</f>
        <v>0.014</v>
      </c>
      <c r="Q20" s="484"/>
    </row>
    <row r="21" spans="1:17" ht="22.5" customHeight="1">
      <c r="A21" s="269">
        <v>13</v>
      </c>
      <c r="B21" s="312" t="s">
        <v>166</v>
      </c>
      <c r="C21" s="313">
        <v>4902499</v>
      </c>
      <c r="D21" s="128" t="s">
        <v>12</v>
      </c>
      <c r="E21" s="96" t="s">
        <v>347</v>
      </c>
      <c r="F21" s="321">
        <v>-1000</v>
      </c>
      <c r="G21" s="342">
        <v>1283</v>
      </c>
      <c r="H21" s="343">
        <v>913</v>
      </c>
      <c r="I21" s="323">
        <f>G21-H21</f>
        <v>370</v>
      </c>
      <c r="J21" s="323">
        <f>$F21*I21</f>
        <v>-370000</v>
      </c>
      <c r="K21" s="323">
        <f>J21/1000000</f>
        <v>-0.37</v>
      </c>
      <c r="L21" s="342">
        <v>235</v>
      </c>
      <c r="M21" s="343">
        <v>263</v>
      </c>
      <c r="N21" s="323">
        <f>L21-M21</f>
        <v>-28</v>
      </c>
      <c r="O21" s="323">
        <f>$F21*N21</f>
        <v>28000</v>
      </c>
      <c r="P21" s="323">
        <f>O21/1000000</f>
        <v>0.028</v>
      </c>
      <c r="Q21" s="484"/>
    </row>
    <row r="22" spans="1:17" ht="22.5" customHeight="1">
      <c r="A22" s="269">
        <v>14</v>
      </c>
      <c r="B22" s="312" t="s">
        <v>439</v>
      </c>
      <c r="C22" s="313">
        <v>5295169</v>
      </c>
      <c r="D22" s="128" t="s">
        <v>12</v>
      </c>
      <c r="E22" s="96" t="s">
        <v>347</v>
      </c>
      <c r="F22" s="321">
        <v>-1000</v>
      </c>
      <c r="G22" s="342">
        <v>998402</v>
      </c>
      <c r="H22" s="343">
        <v>998395</v>
      </c>
      <c r="I22" s="343">
        <f>G22-H22</f>
        <v>7</v>
      </c>
      <c r="J22" s="343">
        <f>$F22*I22</f>
        <v>-7000</v>
      </c>
      <c r="K22" s="343">
        <f>J22/1000000</f>
        <v>-0.007</v>
      </c>
      <c r="L22" s="342">
        <v>996015</v>
      </c>
      <c r="M22" s="343">
        <v>993936</v>
      </c>
      <c r="N22" s="343">
        <f>L22-M22</f>
        <v>2079</v>
      </c>
      <c r="O22" s="343">
        <f>$F22*N22</f>
        <v>-2079000</v>
      </c>
      <c r="P22" s="343">
        <f>O22/1000000</f>
        <v>-2.079</v>
      </c>
      <c r="Q22" s="484"/>
    </row>
    <row r="23" spans="1:17" ht="15" customHeight="1">
      <c r="A23" s="269"/>
      <c r="B23" s="314" t="s">
        <v>167</v>
      </c>
      <c r="C23" s="313"/>
      <c r="D23" s="128"/>
      <c r="E23" s="128"/>
      <c r="F23" s="321"/>
      <c r="G23" s="427"/>
      <c r="H23" s="430"/>
      <c r="I23" s="323"/>
      <c r="J23" s="323"/>
      <c r="K23" s="323"/>
      <c r="L23" s="325"/>
      <c r="M23" s="323"/>
      <c r="N23" s="323"/>
      <c r="O23" s="323"/>
      <c r="P23" s="323"/>
      <c r="Q23" s="484"/>
    </row>
    <row r="24" spans="1:17" ht="18.75" customHeight="1">
      <c r="A24" s="269">
        <v>15</v>
      </c>
      <c r="B24" s="312" t="s">
        <v>15</v>
      </c>
      <c r="C24" s="313">
        <v>5128437</v>
      </c>
      <c r="D24" s="128" t="s">
        <v>12</v>
      </c>
      <c r="E24" s="96" t="s">
        <v>347</v>
      </c>
      <c r="F24" s="321">
        <v>-1000</v>
      </c>
      <c r="G24" s="342">
        <v>981900</v>
      </c>
      <c r="H24" s="343">
        <v>981907</v>
      </c>
      <c r="I24" s="323">
        <f>G24-H24</f>
        <v>-7</v>
      </c>
      <c r="J24" s="323">
        <f>$F24*I24</f>
        <v>7000</v>
      </c>
      <c r="K24" s="323">
        <f>J24/1000000</f>
        <v>0.007</v>
      </c>
      <c r="L24" s="342">
        <v>967448</v>
      </c>
      <c r="M24" s="343">
        <v>968370</v>
      </c>
      <c r="N24" s="323">
        <f>L24-M24</f>
        <v>-922</v>
      </c>
      <c r="O24" s="323">
        <f>$F24*N24</f>
        <v>922000</v>
      </c>
      <c r="P24" s="323">
        <f>O24/1000000</f>
        <v>0.922</v>
      </c>
      <c r="Q24" s="517"/>
    </row>
    <row r="25" spans="1:17" ht="17.25" customHeight="1">
      <c r="A25" s="269">
        <v>16</v>
      </c>
      <c r="B25" s="312" t="s">
        <v>16</v>
      </c>
      <c r="C25" s="313">
        <v>5295151</v>
      </c>
      <c r="D25" s="128" t="s">
        <v>12</v>
      </c>
      <c r="E25" s="96" t="s">
        <v>347</v>
      </c>
      <c r="F25" s="321">
        <v>-1000</v>
      </c>
      <c r="G25" s="342">
        <v>528</v>
      </c>
      <c r="H25" s="343">
        <v>247</v>
      </c>
      <c r="I25" s="343">
        <f>G25-H25</f>
        <v>281</v>
      </c>
      <c r="J25" s="343">
        <f>$F25*I25</f>
        <v>-281000</v>
      </c>
      <c r="K25" s="343">
        <f>J25/1000000</f>
        <v>-0.281</v>
      </c>
      <c r="L25" s="342">
        <v>12575</v>
      </c>
      <c r="M25" s="343">
        <v>12164</v>
      </c>
      <c r="N25" s="343">
        <f>L25-M25</f>
        <v>411</v>
      </c>
      <c r="O25" s="343">
        <f>$F25*N25</f>
        <v>-411000</v>
      </c>
      <c r="P25" s="343">
        <f>O25/1000000</f>
        <v>-0.411</v>
      </c>
      <c r="Q25" s="510"/>
    </row>
    <row r="26" spans="1:17" ht="17.25" customHeight="1">
      <c r="A26" s="269"/>
      <c r="B26" s="312" t="s">
        <v>16</v>
      </c>
      <c r="C26" s="313">
        <v>5295151</v>
      </c>
      <c r="D26" s="128" t="s">
        <v>12</v>
      </c>
      <c r="E26" s="96" t="s">
        <v>347</v>
      </c>
      <c r="F26" s="321">
        <v>-1000</v>
      </c>
      <c r="G26" s="342"/>
      <c r="H26" s="343"/>
      <c r="I26" s="343"/>
      <c r="J26" s="343"/>
      <c r="K26" s="343"/>
      <c r="L26" s="342">
        <v>2304</v>
      </c>
      <c r="M26" s="343">
        <v>1724</v>
      </c>
      <c r="N26" s="343">
        <f>L26-M26</f>
        <v>580</v>
      </c>
      <c r="O26" s="343">
        <f>$F26*N26</f>
        <v>-580000</v>
      </c>
      <c r="P26" s="343">
        <f>O26/1000000</f>
        <v>-0.58</v>
      </c>
      <c r="Q26" s="510"/>
    </row>
    <row r="27" spans="1:17" ht="17.25" customHeight="1">
      <c r="A27" s="269">
        <v>17</v>
      </c>
      <c r="B27" s="312" t="s">
        <v>17</v>
      </c>
      <c r="C27" s="313">
        <v>5128460</v>
      </c>
      <c r="D27" s="128" t="s">
        <v>12</v>
      </c>
      <c r="E27" s="96" t="s">
        <v>347</v>
      </c>
      <c r="F27" s="321">
        <v>-1000</v>
      </c>
      <c r="G27" s="342">
        <v>36545</v>
      </c>
      <c r="H27" s="343">
        <v>36549</v>
      </c>
      <c r="I27" s="323">
        <f>G27-H27</f>
        <v>-4</v>
      </c>
      <c r="J27" s="323">
        <f>$F27*I27</f>
        <v>4000</v>
      </c>
      <c r="K27" s="323">
        <f>J27/1000000</f>
        <v>0.004</v>
      </c>
      <c r="L27" s="342">
        <v>987302</v>
      </c>
      <c r="M27" s="343">
        <v>989904</v>
      </c>
      <c r="N27" s="323">
        <f>L27-M27</f>
        <v>-2602</v>
      </c>
      <c r="O27" s="323">
        <f>$F27*N27</f>
        <v>2602000</v>
      </c>
      <c r="P27" s="323">
        <f>O27/1000000</f>
        <v>2.602</v>
      </c>
      <c r="Q27" s="517"/>
    </row>
    <row r="28" spans="1:17" ht="17.25" customHeight="1">
      <c r="A28" s="269">
        <v>18</v>
      </c>
      <c r="B28" s="312" t="s">
        <v>166</v>
      </c>
      <c r="C28" s="313">
        <v>5295572</v>
      </c>
      <c r="D28" s="128" t="s">
        <v>12</v>
      </c>
      <c r="E28" s="96" t="s">
        <v>347</v>
      </c>
      <c r="F28" s="321">
        <v>-1000</v>
      </c>
      <c r="G28" s="342">
        <v>999587</v>
      </c>
      <c r="H28" s="343">
        <v>999681</v>
      </c>
      <c r="I28" s="343">
        <f>G28-H28</f>
        <v>-94</v>
      </c>
      <c r="J28" s="343">
        <f>$F28*I28</f>
        <v>94000</v>
      </c>
      <c r="K28" s="343">
        <f>J28/1000000</f>
        <v>0.094</v>
      </c>
      <c r="L28" s="342">
        <v>995315</v>
      </c>
      <c r="M28" s="343">
        <v>997754</v>
      </c>
      <c r="N28" s="343">
        <f>L28-M28</f>
        <v>-2439</v>
      </c>
      <c r="O28" s="343">
        <f>$F28*N28</f>
        <v>2439000</v>
      </c>
      <c r="P28" s="343">
        <f>O28/1000000</f>
        <v>2.439</v>
      </c>
      <c r="Q28" s="510"/>
    </row>
    <row r="29" spans="1:17" ht="17.25" customHeight="1">
      <c r="A29" s="269"/>
      <c r="B29" s="283" t="s">
        <v>168</v>
      </c>
      <c r="C29" s="313"/>
      <c r="D29" s="84"/>
      <c r="E29" s="84"/>
      <c r="F29" s="321"/>
      <c r="G29" s="427"/>
      <c r="H29" s="430"/>
      <c r="I29" s="323"/>
      <c r="J29" s="323"/>
      <c r="K29" s="323"/>
      <c r="L29" s="325"/>
      <c r="M29" s="323"/>
      <c r="N29" s="323"/>
      <c r="O29" s="323"/>
      <c r="P29" s="323"/>
      <c r="Q29" s="484"/>
    </row>
    <row r="30" spans="1:17" ht="18.75" customHeight="1">
      <c r="A30" s="269">
        <v>19</v>
      </c>
      <c r="B30" s="312" t="s">
        <v>15</v>
      </c>
      <c r="C30" s="313">
        <v>5128451</v>
      </c>
      <c r="D30" s="128" t="s">
        <v>12</v>
      </c>
      <c r="E30" s="96" t="s">
        <v>347</v>
      </c>
      <c r="F30" s="321">
        <v>-500</v>
      </c>
      <c r="G30" s="342">
        <v>721</v>
      </c>
      <c r="H30" s="343">
        <v>721</v>
      </c>
      <c r="I30" s="323">
        <f>G30-H30</f>
        <v>0</v>
      </c>
      <c r="J30" s="323">
        <f>$F30*I30</f>
        <v>0</v>
      </c>
      <c r="K30" s="323">
        <f>J30/1000000</f>
        <v>0</v>
      </c>
      <c r="L30" s="342">
        <v>994308</v>
      </c>
      <c r="M30" s="343">
        <v>994854</v>
      </c>
      <c r="N30" s="323">
        <f>L30-M30</f>
        <v>-546</v>
      </c>
      <c r="O30" s="323">
        <f>$F30*N30</f>
        <v>273000</v>
      </c>
      <c r="P30" s="323">
        <f>O30/1000000</f>
        <v>0.273</v>
      </c>
      <c r="Q30" s="504"/>
    </row>
    <row r="31" spans="1:17" ht="17.25" customHeight="1">
      <c r="A31" s="269">
        <v>20</v>
      </c>
      <c r="B31" s="312" t="s">
        <v>16</v>
      </c>
      <c r="C31" s="313">
        <v>4864970</v>
      </c>
      <c r="D31" s="128" t="s">
        <v>12</v>
      </c>
      <c r="E31" s="96" t="s">
        <v>347</v>
      </c>
      <c r="F31" s="321">
        <v>-1000</v>
      </c>
      <c r="G31" s="342">
        <v>997510</v>
      </c>
      <c r="H31" s="343">
        <v>996887</v>
      </c>
      <c r="I31" s="323">
        <f>G31-H31</f>
        <v>623</v>
      </c>
      <c r="J31" s="323">
        <f>$F31*I31</f>
        <v>-623000</v>
      </c>
      <c r="K31" s="323">
        <f>J31/1000000</f>
        <v>-0.623</v>
      </c>
      <c r="L31" s="342">
        <v>995700</v>
      </c>
      <c r="M31" s="343">
        <v>995495</v>
      </c>
      <c r="N31" s="323">
        <f>L31-M31</f>
        <v>205</v>
      </c>
      <c r="O31" s="323">
        <f>$F31*N31</f>
        <v>-205000</v>
      </c>
      <c r="P31" s="323">
        <f>O31/1000000</f>
        <v>-0.205</v>
      </c>
      <c r="Q31" s="484"/>
    </row>
    <row r="32" spans="1:17" ht="15.75" customHeight="1">
      <c r="A32" s="269">
        <v>21</v>
      </c>
      <c r="B32" s="312" t="s">
        <v>17</v>
      </c>
      <c r="C32" s="313">
        <v>4864971</v>
      </c>
      <c r="D32" s="128" t="s">
        <v>12</v>
      </c>
      <c r="E32" s="96" t="s">
        <v>347</v>
      </c>
      <c r="F32" s="321">
        <v>-1000</v>
      </c>
      <c r="G32" s="342">
        <v>20020</v>
      </c>
      <c r="H32" s="343">
        <v>20020</v>
      </c>
      <c r="I32" s="323">
        <f>G32-H32</f>
        <v>0</v>
      </c>
      <c r="J32" s="323">
        <f>$F32*I32</f>
        <v>0</v>
      </c>
      <c r="K32" s="323">
        <f>J32/1000000</f>
        <v>0</v>
      </c>
      <c r="L32" s="342">
        <v>999178</v>
      </c>
      <c r="M32" s="343">
        <v>1000109</v>
      </c>
      <c r="N32" s="323">
        <f>L32-M32</f>
        <v>-931</v>
      </c>
      <c r="O32" s="323">
        <f>$F32*N32</f>
        <v>931000</v>
      </c>
      <c r="P32" s="323">
        <f>O32/1000000</f>
        <v>0.931</v>
      </c>
      <c r="Q32" s="484"/>
    </row>
    <row r="33" spans="1:17" ht="15.75" customHeight="1">
      <c r="A33" s="269">
        <v>22</v>
      </c>
      <c r="B33" s="285" t="s">
        <v>166</v>
      </c>
      <c r="C33" s="313">
        <v>4864995</v>
      </c>
      <c r="D33" s="84" t="s">
        <v>12</v>
      </c>
      <c r="E33" s="96" t="s">
        <v>347</v>
      </c>
      <c r="F33" s="321">
        <v>-1000</v>
      </c>
      <c r="G33" s="342">
        <v>13515</v>
      </c>
      <c r="H33" s="343">
        <v>12923</v>
      </c>
      <c r="I33" s="323">
        <f>G33-H33</f>
        <v>592</v>
      </c>
      <c r="J33" s="323">
        <f>$F33*I33</f>
        <v>-592000</v>
      </c>
      <c r="K33" s="323">
        <f>J33/1000000</f>
        <v>-0.592</v>
      </c>
      <c r="L33" s="342">
        <v>999896</v>
      </c>
      <c r="M33" s="343">
        <v>999696</v>
      </c>
      <c r="N33" s="323">
        <f>L33-M33</f>
        <v>200</v>
      </c>
      <c r="O33" s="323">
        <f>$F33*N33</f>
        <v>-200000</v>
      </c>
      <c r="P33" s="323">
        <f>O33/1000000</f>
        <v>-0.2</v>
      </c>
      <c r="Q33" s="505"/>
    </row>
    <row r="34" spans="1:17" ht="17.25" customHeight="1">
      <c r="A34" s="269"/>
      <c r="B34" s="314" t="s">
        <v>169</v>
      </c>
      <c r="C34" s="313"/>
      <c r="D34" s="128"/>
      <c r="E34" s="128"/>
      <c r="F34" s="321"/>
      <c r="G34" s="427"/>
      <c r="H34" s="430"/>
      <c r="I34" s="323"/>
      <c r="J34" s="323"/>
      <c r="K34" s="323"/>
      <c r="L34" s="325"/>
      <c r="M34" s="323"/>
      <c r="N34" s="323"/>
      <c r="O34" s="323"/>
      <c r="P34" s="323"/>
      <c r="Q34" s="484"/>
    </row>
    <row r="35" spans="1:17" ht="19.5" customHeight="1">
      <c r="A35" s="269"/>
      <c r="B35" s="314" t="s">
        <v>39</v>
      </c>
      <c r="C35" s="313"/>
      <c r="D35" s="128"/>
      <c r="E35" s="128"/>
      <c r="F35" s="321"/>
      <c r="G35" s="427"/>
      <c r="H35" s="430"/>
      <c r="I35" s="323"/>
      <c r="J35" s="323"/>
      <c r="K35" s="323"/>
      <c r="L35" s="325"/>
      <c r="M35" s="323"/>
      <c r="N35" s="323"/>
      <c r="O35" s="323"/>
      <c r="P35" s="323"/>
      <c r="Q35" s="484"/>
    </row>
    <row r="36" spans="1:17" ht="22.5" customHeight="1">
      <c r="A36" s="269">
        <v>23</v>
      </c>
      <c r="B36" s="312" t="s">
        <v>170</v>
      </c>
      <c r="C36" s="313">
        <v>4864955</v>
      </c>
      <c r="D36" s="128" t="s">
        <v>12</v>
      </c>
      <c r="E36" s="96" t="s">
        <v>347</v>
      </c>
      <c r="F36" s="321">
        <v>1000</v>
      </c>
      <c r="G36" s="342">
        <v>13849</v>
      </c>
      <c r="H36" s="343">
        <v>13849</v>
      </c>
      <c r="I36" s="323">
        <f>G36-H36</f>
        <v>0</v>
      </c>
      <c r="J36" s="323">
        <f>$F36*I36</f>
        <v>0</v>
      </c>
      <c r="K36" s="323">
        <f>J36/1000000</f>
        <v>0</v>
      </c>
      <c r="L36" s="342">
        <v>8083</v>
      </c>
      <c r="M36" s="343">
        <v>7850</v>
      </c>
      <c r="N36" s="323">
        <f>L36-M36</f>
        <v>233</v>
      </c>
      <c r="O36" s="323">
        <f>$F36*N36</f>
        <v>233000</v>
      </c>
      <c r="P36" s="323">
        <f>O36/1000000</f>
        <v>0.233</v>
      </c>
      <c r="Q36" s="484"/>
    </row>
    <row r="37" spans="1:17" ht="18.75" customHeight="1">
      <c r="A37" s="269"/>
      <c r="B37" s="283" t="s">
        <v>171</v>
      </c>
      <c r="C37" s="313"/>
      <c r="D37" s="84"/>
      <c r="E37" s="84"/>
      <c r="F37" s="321"/>
      <c r="G37" s="427"/>
      <c r="H37" s="430"/>
      <c r="I37" s="323"/>
      <c r="J37" s="323"/>
      <c r="K37" s="323"/>
      <c r="L37" s="325"/>
      <c r="M37" s="323"/>
      <c r="N37" s="323"/>
      <c r="O37" s="323"/>
      <c r="P37" s="323"/>
      <c r="Q37" s="484"/>
    </row>
    <row r="38" spans="1:17" ht="22.5" customHeight="1">
      <c r="A38" s="269">
        <v>24</v>
      </c>
      <c r="B38" s="285" t="s">
        <v>15</v>
      </c>
      <c r="C38" s="313">
        <v>5269210</v>
      </c>
      <c r="D38" s="84" t="s">
        <v>12</v>
      </c>
      <c r="E38" s="96" t="s">
        <v>347</v>
      </c>
      <c r="F38" s="321">
        <v>-1000</v>
      </c>
      <c r="G38" s="342">
        <v>985548</v>
      </c>
      <c r="H38" s="278">
        <v>985671</v>
      </c>
      <c r="I38" s="323">
        <f>G38-H38</f>
        <v>-123</v>
      </c>
      <c r="J38" s="323">
        <f>$F38*I38</f>
        <v>123000</v>
      </c>
      <c r="K38" s="323">
        <f>J38/1000000</f>
        <v>0.123</v>
      </c>
      <c r="L38" s="342">
        <v>988576</v>
      </c>
      <c r="M38" s="278">
        <v>991141</v>
      </c>
      <c r="N38" s="323">
        <f>L38-M38</f>
        <v>-2565</v>
      </c>
      <c r="O38" s="323">
        <f>$F38*N38</f>
        <v>2565000</v>
      </c>
      <c r="P38" s="323">
        <f>O38/1000000</f>
        <v>2.565</v>
      </c>
      <c r="Q38" s="484"/>
    </row>
    <row r="39" spans="1:17" ht="22.5" customHeight="1">
      <c r="A39" s="269">
        <v>25</v>
      </c>
      <c r="B39" s="312" t="s">
        <v>16</v>
      </c>
      <c r="C39" s="313">
        <v>5269211</v>
      </c>
      <c r="D39" s="128" t="s">
        <v>12</v>
      </c>
      <c r="E39" s="96" t="s">
        <v>347</v>
      </c>
      <c r="F39" s="321">
        <v>-1000</v>
      </c>
      <c r="G39" s="342">
        <v>993399</v>
      </c>
      <c r="H39" s="278">
        <v>993415</v>
      </c>
      <c r="I39" s="323">
        <f>G39-H39</f>
        <v>-16</v>
      </c>
      <c r="J39" s="323">
        <f>$F39*I39</f>
        <v>16000</v>
      </c>
      <c r="K39" s="323">
        <f>J39/1000000</f>
        <v>0.016</v>
      </c>
      <c r="L39" s="342">
        <v>989207</v>
      </c>
      <c r="M39" s="278">
        <v>992139</v>
      </c>
      <c r="N39" s="323">
        <f>L39-M39</f>
        <v>-2932</v>
      </c>
      <c r="O39" s="323">
        <f>$F39*N39</f>
        <v>2932000</v>
      </c>
      <c r="P39" s="323">
        <f>O39/1000000</f>
        <v>2.932</v>
      </c>
      <c r="Q39" s="577"/>
    </row>
    <row r="40" spans="1:17" ht="18.75" customHeight="1">
      <c r="A40" s="269"/>
      <c r="B40" s="314" t="s">
        <v>172</v>
      </c>
      <c r="C40" s="313"/>
      <c r="D40" s="128"/>
      <c r="E40" s="128"/>
      <c r="F40" s="319"/>
      <c r="G40" s="427"/>
      <c r="H40" s="430"/>
      <c r="I40" s="323"/>
      <c r="J40" s="323"/>
      <c r="K40" s="323"/>
      <c r="L40" s="325"/>
      <c r="M40" s="323"/>
      <c r="N40" s="323"/>
      <c r="O40" s="323"/>
      <c r="P40" s="323"/>
      <c r="Q40" s="484"/>
    </row>
    <row r="41" spans="1:17" ht="22.5" customHeight="1">
      <c r="A41" s="269">
        <v>26</v>
      </c>
      <c r="B41" s="312" t="s">
        <v>428</v>
      </c>
      <c r="C41" s="313">
        <v>4865010</v>
      </c>
      <c r="D41" s="128" t="s">
        <v>12</v>
      </c>
      <c r="E41" s="96" t="s">
        <v>347</v>
      </c>
      <c r="F41" s="321">
        <v>-1000</v>
      </c>
      <c r="G41" s="342">
        <v>995491</v>
      </c>
      <c r="H41" s="343">
        <v>995465</v>
      </c>
      <c r="I41" s="323">
        <f>G41-H41</f>
        <v>26</v>
      </c>
      <c r="J41" s="323">
        <f>$F41*I41</f>
        <v>-26000</v>
      </c>
      <c r="K41" s="323">
        <f>J41/1000000</f>
        <v>-0.026</v>
      </c>
      <c r="L41" s="342">
        <v>993465</v>
      </c>
      <c r="M41" s="343">
        <v>995732</v>
      </c>
      <c r="N41" s="323">
        <f>L41-M41</f>
        <v>-2267</v>
      </c>
      <c r="O41" s="323">
        <f>$F41*N41</f>
        <v>2267000</v>
      </c>
      <c r="P41" s="323">
        <f>O41/1000000</f>
        <v>2.267</v>
      </c>
      <c r="Q41" s="484"/>
    </row>
    <row r="42" spans="1:17" ht="22.5" customHeight="1">
      <c r="A42" s="269">
        <v>27</v>
      </c>
      <c r="B42" s="312" t="s">
        <v>429</v>
      </c>
      <c r="C42" s="313">
        <v>4864965</v>
      </c>
      <c r="D42" s="128" t="s">
        <v>12</v>
      </c>
      <c r="E42" s="96" t="s">
        <v>347</v>
      </c>
      <c r="F42" s="321">
        <v>-1000</v>
      </c>
      <c r="G42" s="342">
        <v>990793</v>
      </c>
      <c r="H42" s="343">
        <v>990780</v>
      </c>
      <c r="I42" s="323">
        <f>G42-H42</f>
        <v>13</v>
      </c>
      <c r="J42" s="323">
        <f>$F42*I42</f>
        <v>-13000</v>
      </c>
      <c r="K42" s="323">
        <f>J42/1000000</f>
        <v>-0.013</v>
      </c>
      <c r="L42" s="342">
        <v>936187</v>
      </c>
      <c r="M42" s="343">
        <v>939659</v>
      </c>
      <c r="N42" s="323">
        <f>L42-M42</f>
        <v>-3472</v>
      </c>
      <c r="O42" s="323">
        <f>$F42*N42</f>
        <v>3472000</v>
      </c>
      <c r="P42" s="323">
        <f>O42/1000000</f>
        <v>3.472</v>
      </c>
      <c r="Q42" s="484"/>
    </row>
    <row r="43" spans="1:17" ht="22.5" customHeight="1">
      <c r="A43" s="269">
        <v>28</v>
      </c>
      <c r="B43" s="285" t="s">
        <v>430</v>
      </c>
      <c r="C43" s="313">
        <v>4864933</v>
      </c>
      <c r="D43" s="84" t="s">
        <v>12</v>
      </c>
      <c r="E43" s="96" t="s">
        <v>347</v>
      </c>
      <c r="F43" s="321">
        <v>-1000</v>
      </c>
      <c r="G43" s="342">
        <v>999915</v>
      </c>
      <c r="H43" s="343">
        <v>999731</v>
      </c>
      <c r="I43" s="323">
        <f>G43-H43</f>
        <v>184</v>
      </c>
      <c r="J43" s="323">
        <f>$F43*I43</f>
        <v>-184000</v>
      </c>
      <c r="K43" s="323">
        <f>J43/1000000</f>
        <v>-0.184</v>
      </c>
      <c r="L43" s="342">
        <v>35587</v>
      </c>
      <c r="M43" s="343">
        <v>36404</v>
      </c>
      <c r="N43" s="323">
        <f>L43-M43</f>
        <v>-817</v>
      </c>
      <c r="O43" s="323">
        <f>$F43*N43</f>
        <v>817000</v>
      </c>
      <c r="P43" s="323">
        <f>O43/1000000</f>
        <v>0.817</v>
      </c>
      <c r="Q43" s="484"/>
    </row>
    <row r="44" spans="1:17" ht="22.5" customHeight="1">
      <c r="A44" s="269">
        <v>29</v>
      </c>
      <c r="B44" s="312" t="s">
        <v>431</v>
      </c>
      <c r="C44" s="313">
        <v>4864904</v>
      </c>
      <c r="D44" s="128" t="s">
        <v>12</v>
      </c>
      <c r="E44" s="96" t="s">
        <v>347</v>
      </c>
      <c r="F44" s="321">
        <v>-1000</v>
      </c>
      <c r="G44" s="342">
        <v>998861</v>
      </c>
      <c r="H44" s="343">
        <v>998845</v>
      </c>
      <c r="I44" s="323">
        <f>G44-H44</f>
        <v>16</v>
      </c>
      <c r="J44" s="323">
        <f>$F44*I44</f>
        <v>-16000</v>
      </c>
      <c r="K44" s="323">
        <f>J44/1000000</f>
        <v>-0.016</v>
      </c>
      <c r="L44" s="342">
        <v>997290</v>
      </c>
      <c r="M44" s="343">
        <v>997607</v>
      </c>
      <c r="N44" s="323">
        <f>L44-M44</f>
        <v>-317</v>
      </c>
      <c r="O44" s="323">
        <f>$F44*N44</f>
        <v>317000</v>
      </c>
      <c r="P44" s="323">
        <f>O44/1000000</f>
        <v>0.317</v>
      </c>
      <c r="Q44" s="484"/>
    </row>
    <row r="45" spans="1:17" ht="22.5" customHeight="1" thickBot="1">
      <c r="A45" s="269">
        <v>30</v>
      </c>
      <c r="B45" s="312" t="s">
        <v>432</v>
      </c>
      <c r="C45" s="313">
        <v>4864907</v>
      </c>
      <c r="D45" s="128" t="s">
        <v>12</v>
      </c>
      <c r="E45" s="96" t="s">
        <v>347</v>
      </c>
      <c r="F45" s="783">
        <v>-1000</v>
      </c>
      <c r="G45" s="342">
        <v>996160</v>
      </c>
      <c r="H45" s="343">
        <v>996158</v>
      </c>
      <c r="I45" s="323">
        <f>G45-H45</f>
        <v>2</v>
      </c>
      <c r="J45" s="323">
        <f>$F45*I45</f>
        <v>-2000</v>
      </c>
      <c r="K45" s="323">
        <f>J45/1000000</f>
        <v>-0.002</v>
      </c>
      <c r="L45" s="342">
        <v>862827</v>
      </c>
      <c r="M45" s="343">
        <v>863405</v>
      </c>
      <c r="N45" s="323">
        <f>L45-M45</f>
        <v>-578</v>
      </c>
      <c r="O45" s="323">
        <f>$F45*N45</f>
        <v>578000</v>
      </c>
      <c r="P45" s="323">
        <f>O45/1000000</f>
        <v>0.578</v>
      </c>
      <c r="Q45" s="484"/>
    </row>
    <row r="46" spans="1:17" ht="18" customHeight="1" thickBot="1" thickTop="1">
      <c r="A46" s="401" t="s">
        <v>336</v>
      </c>
      <c r="B46" s="315"/>
      <c r="C46" s="316"/>
      <c r="D46" s="261"/>
      <c r="E46" s="262"/>
      <c r="F46" s="321"/>
      <c r="G46" s="428"/>
      <c r="H46" s="429"/>
      <c r="I46" s="327"/>
      <c r="J46" s="327"/>
      <c r="K46" s="327"/>
      <c r="L46" s="327"/>
      <c r="M46" s="327"/>
      <c r="N46" s="327"/>
      <c r="O46" s="327"/>
      <c r="P46" s="657" t="str">
        <f>NDPL!$Q$1</f>
        <v>JUNE-2016</v>
      </c>
      <c r="Q46" s="657"/>
    </row>
    <row r="47" spans="1:17" ht="19.5" customHeight="1" thickTop="1">
      <c r="A47" s="280"/>
      <c r="B47" s="283" t="s">
        <v>173</v>
      </c>
      <c r="C47" s="313"/>
      <c r="D47" s="84"/>
      <c r="E47" s="84"/>
      <c r="F47" s="416"/>
      <c r="G47" s="427"/>
      <c r="H47" s="430"/>
      <c r="I47" s="323"/>
      <c r="J47" s="323"/>
      <c r="K47" s="323"/>
      <c r="L47" s="325"/>
      <c r="M47" s="323"/>
      <c r="N47" s="323"/>
      <c r="O47" s="323"/>
      <c r="P47" s="323"/>
      <c r="Q47" s="471"/>
    </row>
    <row r="48" spans="1:17" ht="15" customHeight="1">
      <c r="A48" s="269">
        <v>31</v>
      </c>
      <c r="B48" s="312" t="s">
        <v>15</v>
      </c>
      <c r="C48" s="313">
        <v>4864988</v>
      </c>
      <c r="D48" s="128" t="s">
        <v>12</v>
      </c>
      <c r="E48" s="96" t="s">
        <v>347</v>
      </c>
      <c r="F48" s="321">
        <v>-1000</v>
      </c>
      <c r="G48" s="342">
        <v>996571</v>
      </c>
      <c r="H48" s="343">
        <v>996296</v>
      </c>
      <c r="I48" s="323">
        <f>G48-H48</f>
        <v>275</v>
      </c>
      <c r="J48" s="323">
        <f>$F48*I48</f>
        <v>-275000</v>
      </c>
      <c r="K48" s="323">
        <f>J48/1000000</f>
        <v>-0.275</v>
      </c>
      <c r="L48" s="342">
        <v>972449</v>
      </c>
      <c r="M48" s="343">
        <v>972363</v>
      </c>
      <c r="N48" s="323">
        <f>L48-M48</f>
        <v>86</v>
      </c>
      <c r="O48" s="323">
        <f>$F48*N48</f>
        <v>-86000</v>
      </c>
      <c r="P48" s="323">
        <f>O48/1000000</f>
        <v>-0.086</v>
      </c>
      <c r="Q48" s="471"/>
    </row>
    <row r="49" spans="1:17" ht="16.5" customHeight="1">
      <c r="A49" s="269">
        <v>32</v>
      </c>
      <c r="B49" s="312" t="s">
        <v>16</v>
      </c>
      <c r="C49" s="313">
        <v>5128455</v>
      </c>
      <c r="D49" s="128" t="s">
        <v>12</v>
      </c>
      <c r="E49" s="96" t="s">
        <v>347</v>
      </c>
      <c r="F49" s="321">
        <v>-500</v>
      </c>
      <c r="G49" s="342">
        <v>999051</v>
      </c>
      <c r="H49" s="343">
        <v>998374</v>
      </c>
      <c r="I49" s="323">
        <f>G49-H49</f>
        <v>677</v>
      </c>
      <c r="J49" s="323">
        <f>$F49*I49</f>
        <v>-338500</v>
      </c>
      <c r="K49" s="323">
        <f>J49/1000000</f>
        <v>-0.3385</v>
      </c>
      <c r="L49" s="342">
        <v>999360</v>
      </c>
      <c r="M49" s="343">
        <v>999253</v>
      </c>
      <c r="N49" s="323">
        <f>L49-M49</f>
        <v>107</v>
      </c>
      <c r="O49" s="323">
        <f>$F49*N49</f>
        <v>-53500</v>
      </c>
      <c r="P49" s="323">
        <f>O49/1000000</f>
        <v>-0.0535</v>
      </c>
      <c r="Q49" s="471"/>
    </row>
    <row r="50" spans="1:17" ht="15.75" customHeight="1">
      <c r="A50" s="269">
        <v>33</v>
      </c>
      <c r="B50" s="312" t="s">
        <v>17</v>
      </c>
      <c r="C50" s="313">
        <v>4864979</v>
      </c>
      <c r="D50" s="128" t="s">
        <v>12</v>
      </c>
      <c r="E50" s="96" t="s">
        <v>347</v>
      </c>
      <c r="F50" s="321">
        <v>-2000</v>
      </c>
      <c r="G50" s="342">
        <v>7916</v>
      </c>
      <c r="H50" s="343">
        <v>7691</v>
      </c>
      <c r="I50" s="323">
        <f>G50-H50</f>
        <v>225</v>
      </c>
      <c r="J50" s="323">
        <f>$F50*I50</f>
        <v>-450000</v>
      </c>
      <c r="K50" s="323">
        <f>J50/1000000</f>
        <v>-0.45</v>
      </c>
      <c r="L50" s="342">
        <v>969601</v>
      </c>
      <c r="M50" s="343">
        <v>969616</v>
      </c>
      <c r="N50" s="323">
        <f>L50-M50</f>
        <v>-15</v>
      </c>
      <c r="O50" s="323">
        <f>$F50*N50</f>
        <v>30000</v>
      </c>
      <c r="P50" s="323">
        <f>O50/1000000</f>
        <v>0.03</v>
      </c>
      <c r="Q50" s="511"/>
    </row>
    <row r="51" spans="1:17" ht="13.5" customHeight="1">
      <c r="A51" s="269"/>
      <c r="B51" s="314" t="s">
        <v>174</v>
      </c>
      <c r="C51" s="313"/>
      <c r="D51" s="128"/>
      <c r="E51" s="128"/>
      <c r="F51" s="321"/>
      <c r="G51" s="427"/>
      <c r="H51" s="430"/>
      <c r="I51" s="323"/>
      <c r="J51" s="323"/>
      <c r="K51" s="323"/>
      <c r="L51" s="325"/>
      <c r="M51" s="323"/>
      <c r="N51" s="323"/>
      <c r="O51" s="323"/>
      <c r="P51" s="323"/>
      <c r="Q51" s="471"/>
    </row>
    <row r="52" spans="1:17" ht="15" customHeight="1">
      <c r="A52" s="269">
        <v>34</v>
      </c>
      <c r="B52" s="312" t="s">
        <v>15</v>
      </c>
      <c r="C52" s="313">
        <v>4864966</v>
      </c>
      <c r="D52" s="128" t="s">
        <v>12</v>
      </c>
      <c r="E52" s="96" t="s">
        <v>347</v>
      </c>
      <c r="F52" s="321">
        <v>-1000</v>
      </c>
      <c r="G52" s="342">
        <v>994027</v>
      </c>
      <c r="H52" s="343">
        <v>994025</v>
      </c>
      <c r="I52" s="323">
        <f>G52-H52</f>
        <v>2</v>
      </c>
      <c r="J52" s="323">
        <f>$F52*I52</f>
        <v>-2000</v>
      </c>
      <c r="K52" s="323">
        <f>J52/1000000</f>
        <v>-0.002</v>
      </c>
      <c r="L52" s="342">
        <v>903530</v>
      </c>
      <c r="M52" s="343">
        <v>905791</v>
      </c>
      <c r="N52" s="323">
        <f>L52-M52</f>
        <v>-2261</v>
      </c>
      <c r="O52" s="323">
        <f>$F52*N52</f>
        <v>2261000</v>
      </c>
      <c r="P52" s="323">
        <f>O52/1000000</f>
        <v>2.261</v>
      </c>
      <c r="Q52" s="471"/>
    </row>
    <row r="53" spans="1:17" ht="17.25" customHeight="1">
      <c r="A53" s="269">
        <v>35</v>
      </c>
      <c r="B53" s="312" t="s">
        <v>16</v>
      </c>
      <c r="C53" s="313">
        <v>4864967</v>
      </c>
      <c r="D53" s="128" t="s">
        <v>12</v>
      </c>
      <c r="E53" s="96" t="s">
        <v>347</v>
      </c>
      <c r="F53" s="321">
        <v>-1000</v>
      </c>
      <c r="G53" s="342">
        <v>994492</v>
      </c>
      <c r="H53" s="343">
        <v>994492</v>
      </c>
      <c r="I53" s="323">
        <f>G53-H53</f>
        <v>0</v>
      </c>
      <c r="J53" s="323">
        <f>$F53*I53</f>
        <v>0</v>
      </c>
      <c r="K53" s="323">
        <f>J53/1000000</f>
        <v>0</v>
      </c>
      <c r="L53" s="342">
        <v>927496</v>
      </c>
      <c r="M53" s="343">
        <v>927502</v>
      </c>
      <c r="N53" s="323">
        <f>L53-M53</f>
        <v>-6</v>
      </c>
      <c r="O53" s="323">
        <f>$F53*N53</f>
        <v>6000</v>
      </c>
      <c r="P53" s="323">
        <f>O53/1000000</f>
        <v>0.006</v>
      </c>
      <c r="Q53" s="471"/>
    </row>
    <row r="54" spans="1:17" ht="17.25" customHeight="1">
      <c r="A54" s="269">
        <v>36</v>
      </c>
      <c r="B54" s="312" t="s">
        <v>17</v>
      </c>
      <c r="C54" s="313">
        <v>4865000</v>
      </c>
      <c r="D54" s="128" t="s">
        <v>12</v>
      </c>
      <c r="E54" s="96" t="s">
        <v>347</v>
      </c>
      <c r="F54" s="321">
        <v>-1000</v>
      </c>
      <c r="G54" s="342">
        <v>997921</v>
      </c>
      <c r="H54" s="343">
        <v>997918</v>
      </c>
      <c r="I54" s="323">
        <f>G54-H54</f>
        <v>3</v>
      </c>
      <c r="J54" s="323">
        <f>$F54*I54</f>
        <v>-3000</v>
      </c>
      <c r="K54" s="323">
        <f>J54/1000000</f>
        <v>-0.003</v>
      </c>
      <c r="L54" s="342">
        <v>988682</v>
      </c>
      <c r="M54" s="343">
        <v>990937</v>
      </c>
      <c r="N54" s="323">
        <f>L54-M54</f>
        <v>-2255</v>
      </c>
      <c r="O54" s="323">
        <f>$F54*N54</f>
        <v>2255000</v>
      </c>
      <c r="P54" s="323">
        <f>O54/1000000</f>
        <v>2.255</v>
      </c>
      <c r="Q54" s="483"/>
    </row>
    <row r="55" spans="1:17" ht="17.25" customHeight="1">
      <c r="A55" s="269">
        <v>37</v>
      </c>
      <c r="B55" s="312" t="s">
        <v>166</v>
      </c>
      <c r="C55" s="313">
        <v>5295171</v>
      </c>
      <c r="D55" s="128" t="s">
        <v>12</v>
      </c>
      <c r="E55" s="96" t="s">
        <v>347</v>
      </c>
      <c r="F55" s="321">
        <v>-1000</v>
      </c>
      <c r="G55" s="342">
        <v>1000087</v>
      </c>
      <c r="H55" s="343">
        <v>999937</v>
      </c>
      <c r="I55" s="343">
        <f>G55-H55</f>
        <v>150</v>
      </c>
      <c r="J55" s="343">
        <f>$F55*I55</f>
        <v>-150000</v>
      </c>
      <c r="K55" s="343">
        <f>J55/1000000</f>
        <v>-0.15</v>
      </c>
      <c r="L55" s="342">
        <v>16121</v>
      </c>
      <c r="M55" s="343">
        <v>18070</v>
      </c>
      <c r="N55" s="343">
        <f>L55-M55</f>
        <v>-1949</v>
      </c>
      <c r="O55" s="343">
        <f>$F55*N55</f>
        <v>1949000</v>
      </c>
      <c r="P55" s="343">
        <f>O55/1000000</f>
        <v>1.949</v>
      </c>
      <c r="Q55" s="514"/>
    </row>
    <row r="56" spans="1:17" ht="17.25" customHeight="1">
      <c r="A56" s="269"/>
      <c r="B56" s="312"/>
      <c r="C56" s="313"/>
      <c r="D56" s="128"/>
      <c r="E56" s="96"/>
      <c r="F56" s="321">
        <v>-1000</v>
      </c>
      <c r="G56" s="342"/>
      <c r="H56" s="343"/>
      <c r="I56" s="343"/>
      <c r="J56" s="343"/>
      <c r="K56" s="343"/>
      <c r="L56" s="342">
        <v>11711</v>
      </c>
      <c r="M56" s="343">
        <v>11657</v>
      </c>
      <c r="N56" s="343">
        <f>L56-M56</f>
        <v>54</v>
      </c>
      <c r="O56" s="343">
        <f>$F56*N56</f>
        <v>-54000</v>
      </c>
      <c r="P56" s="343">
        <f>O56/1000000</f>
        <v>-0.054</v>
      </c>
      <c r="Q56" s="514"/>
    </row>
    <row r="57" spans="1:17" ht="15" customHeight="1">
      <c r="A57" s="269"/>
      <c r="B57" s="314" t="s">
        <v>119</v>
      </c>
      <c r="C57" s="313"/>
      <c r="D57" s="128"/>
      <c r="E57" s="96"/>
      <c r="F57" s="319"/>
      <c r="G57" s="427"/>
      <c r="H57" s="430"/>
      <c r="I57" s="323"/>
      <c r="J57" s="323"/>
      <c r="K57" s="323"/>
      <c r="L57" s="325"/>
      <c r="M57" s="323"/>
      <c r="N57" s="323"/>
      <c r="O57" s="323"/>
      <c r="P57" s="323"/>
      <c r="Q57" s="471"/>
    </row>
    <row r="58" spans="1:17" ht="15.75" customHeight="1">
      <c r="A58" s="269">
        <v>38</v>
      </c>
      <c r="B58" s="312" t="s">
        <v>369</v>
      </c>
      <c r="C58" s="313">
        <v>4864827</v>
      </c>
      <c r="D58" s="128" t="s">
        <v>12</v>
      </c>
      <c r="E58" s="96" t="s">
        <v>347</v>
      </c>
      <c r="F58" s="319">
        <v>-666.666</v>
      </c>
      <c r="G58" s="342">
        <v>969913</v>
      </c>
      <c r="H58" s="343">
        <v>969913</v>
      </c>
      <c r="I58" s="323">
        <f>G58-H58</f>
        <v>0</v>
      </c>
      <c r="J58" s="323">
        <f>$F58*I58</f>
        <v>0</v>
      </c>
      <c r="K58" s="323">
        <f>J58/1000000</f>
        <v>0</v>
      </c>
      <c r="L58" s="342">
        <v>970310</v>
      </c>
      <c r="M58" s="343">
        <v>974421</v>
      </c>
      <c r="N58" s="323">
        <f>L58-M58</f>
        <v>-4111</v>
      </c>
      <c r="O58" s="789">
        <f>$F58*N58</f>
        <v>2740663.9260000004</v>
      </c>
      <c r="P58" s="790">
        <f>O58/1000000</f>
        <v>2.7406639260000003</v>
      </c>
      <c r="Q58" s="472"/>
    </row>
    <row r="59" spans="1:17" ht="17.25" customHeight="1">
      <c r="A59" s="269">
        <v>39</v>
      </c>
      <c r="B59" s="312" t="s">
        <v>176</v>
      </c>
      <c r="C59" s="313">
        <v>4864952</v>
      </c>
      <c r="D59" s="128" t="s">
        <v>12</v>
      </c>
      <c r="E59" s="96" t="s">
        <v>347</v>
      </c>
      <c r="F59" s="596">
        <v>-2500</v>
      </c>
      <c r="G59" s="342">
        <v>992113</v>
      </c>
      <c r="H59" s="343">
        <v>992061</v>
      </c>
      <c r="I59" s="323">
        <f>G59-H59</f>
        <v>52</v>
      </c>
      <c r="J59" s="323">
        <f>$F59*I59</f>
        <v>-130000</v>
      </c>
      <c r="K59" s="323">
        <f>J59/1000000</f>
        <v>-0.13</v>
      </c>
      <c r="L59" s="342">
        <v>115</v>
      </c>
      <c r="M59" s="343">
        <v>421</v>
      </c>
      <c r="N59" s="323">
        <f>L59-M59</f>
        <v>-306</v>
      </c>
      <c r="O59" s="323">
        <f>$F59*N59</f>
        <v>765000</v>
      </c>
      <c r="P59" s="323">
        <f>O59/1000000</f>
        <v>0.765</v>
      </c>
      <c r="Q59" s="471"/>
    </row>
    <row r="60" spans="1:17" ht="16.5" customHeight="1">
      <c r="A60" s="269"/>
      <c r="B60" s="314" t="s">
        <v>371</v>
      </c>
      <c r="C60" s="313"/>
      <c r="D60" s="128"/>
      <c r="E60" s="96"/>
      <c r="F60" s="319"/>
      <c r="G60" s="427"/>
      <c r="H60" s="430"/>
      <c r="I60" s="323"/>
      <c r="J60" s="323"/>
      <c r="K60" s="323"/>
      <c r="L60" s="325"/>
      <c r="M60" s="323"/>
      <c r="N60" s="323"/>
      <c r="O60" s="323"/>
      <c r="P60" s="323"/>
      <c r="Q60" s="471"/>
    </row>
    <row r="61" spans="1:17" ht="15.75" customHeight="1">
      <c r="A61" s="269">
        <v>40</v>
      </c>
      <c r="B61" s="312" t="s">
        <v>369</v>
      </c>
      <c r="C61" s="313">
        <v>4865024</v>
      </c>
      <c r="D61" s="128" t="s">
        <v>12</v>
      </c>
      <c r="E61" s="96" t="s">
        <v>347</v>
      </c>
      <c r="F61" s="418">
        <v>-2000</v>
      </c>
      <c r="G61" s="342">
        <v>4702</v>
      </c>
      <c r="H61" s="343">
        <v>4702</v>
      </c>
      <c r="I61" s="323">
        <f>G61-H61</f>
        <v>0</v>
      </c>
      <c r="J61" s="323">
        <f>$F61*I61</f>
        <v>0</v>
      </c>
      <c r="K61" s="323">
        <f>J61/1000000</f>
        <v>0</v>
      </c>
      <c r="L61" s="342">
        <v>1937</v>
      </c>
      <c r="M61" s="343">
        <v>1994</v>
      </c>
      <c r="N61" s="323">
        <f>L61-M61</f>
        <v>-57</v>
      </c>
      <c r="O61" s="323">
        <f>$F61*N61</f>
        <v>114000</v>
      </c>
      <c r="P61" s="323">
        <f>O61/1000000</f>
        <v>0.114</v>
      </c>
      <c r="Q61" s="471"/>
    </row>
    <row r="62" spans="1:17" ht="15" customHeight="1">
      <c r="A62" s="269">
        <v>41</v>
      </c>
      <c r="B62" s="312" t="s">
        <v>176</v>
      </c>
      <c r="C62" s="313">
        <v>4864920</v>
      </c>
      <c r="D62" s="128" t="s">
        <v>12</v>
      </c>
      <c r="E62" s="96" t="s">
        <v>347</v>
      </c>
      <c r="F62" s="418">
        <v>-2000</v>
      </c>
      <c r="G62" s="342">
        <v>1598</v>
      </c>
      <c r="H62" s="343">
        <v>1596</v>
      </c>
      <c r="I62" s="323">
        <f>G62-H62</f>
        <v>2</v>
      </c>
      <c r="J62" s="323">
        <f>$F62*I62</f>
        <v>-4000</v>
      </c>
      <c r="K62" s="323">
        <f>J62/1000000</f>
        <v>-0.004</v>
      </c>
      <c r="L62" s="342">
        <v>987</v>
      </c>
      <c r="M62" s="343">
        <v>1039</v>
      </c>
      <c r="N62" s="323">
        <f>L62-M62</f>
        <v>-52</v>
      </c>
      <c r="O62" s="323">
        <f>$F62*N62</f>
        <v>104000</v>
      </c>
      <c r="P62" s="323">
        <f>O62/1000000</f>
        <v>0.104</v>
      </c>
      <c r="Q62" s="471"/>
    </row>
    <row r="63" spans="1:17" ht="15.75" customHeight="1">
      <c r="A63" s="269"/>
      <c r="B63" s="456" t="s">
        <v>377</v>
      </c>
      <c r="C63" s="313"/>
      <c r="D63" s="128"/>
      <c r="E63" s="96"/>
      <c r="F63" s="418"/>
      <c r="G63" s="342"/>
      <c r="H63" s="343"/>
      <c r="I63" s="323"/>
      <c r="J63" s="323"/>
      <c r="K63" s="323"/>
      <c r="L63" s="342"/>
      <c r="M63" s="343"/>
      <c r="N63" s="323"/>
      <c r="O63" s="323"/>
      <c r="P63" s="323"/>
      <c r="Q63" s="471"/>
    </row>
    <row r="64" spans="1:17" ht="21" customHeight="1">
      <c r="A64" s="269">
        <v>42</v>
      </c>
      <c r="B64" s="312" t="s">
        <v>369</v>
      </c>
      <c r="C64" s="313">
        <v>5128414</v>
      </c>
      <c r="D64" s="128" t="s">
        <v>12</v>
      </c>
      <c r="E64" s="96" t="s">
        <v>347</v>
      </c>
      <c r="F64" s="418">
        <v>-1000</v>
      </c>
      <c r="G64" s="342">
        <v>921429</v>
      </c>
      <c r="H64" s="343">
        <v>921446</v>
      </c>
      <c r="I64" s="323">
        <f>G64-H64</f>
        <v>-17</v>
      </c>
      <c r="J64" s="323">
        <f>$F64*I64</f>
        <v>17000</v>
      </c>
      <c r="K64" s="323">
        <f>J64/1000000</f>
        <v>0.017</v>
      </c>
      <c r="L64" s="342">
        <v>985956</v>
      </c>
      <c r="M64" s="343">
        <v>987467</v>
      </c>
      <c r="N64" s="323">
        <f>L64-M64</f>
        <v>-1511</v>
      </c>
      <c r="O64" s="323">
        <f>$F64*N64</f>
        <v>1511000</v>
      </c>
      <c r="P64" s="323">
        <f>O64/1000000</f>
        <v>1.511</v>
      </c>
      <c r="Q64" s="471"/>
    </row>
    <row r="65" spans="1:17" ht="21" customHeight="1">
      <c r="A65" s="269">
        <v>43</v>
      </c>
      <c r="B65" s="312" t="s">
        <v>176</v>
      </c>
      <c r="C65" s="313">
        <v>5128416</v>
      </c>
      <c r="D65" s="128" t="s">
        <v>12</v>
      </c>
      <c r="E65" s="96" t="s">
        <v>347</v>
      </c>
      <c r="F65" s="418">
        <v>-1000</v>
      </c>
      <c r="G65" s="342">
        <v>929622</v>
      </c>
      <c r="H65" s="343">
        <v>929644</v>
      </c>
      <c r="I65" s="323">
        <f>G65-H65</f>
        <v>-22</v>
      </c>
      <c r="J65" s="323">
        <f>$F65*I65</f>
        <v>22000</v>
      </c>
      <c r="K65" s="323">
        <f>J65/1000000</f>
        <v>0.022</v>
      </c>
      <c r="L65" s="342">
        <v>989235</v>
      </c>
      <c r="M65" s="343">
        <v>991151</v>
      </c>
      <c r="N65" s="323">
        <f>L65-M65</f>
        <v>-1916</v>
      </c>
      <c r="O65" s="323">
        <f>$F65*N65</f>
        <v>1916000</v>
      </c>
      <c r="P65" s="323">
        <f>O65/1000000</f>
        <v>1.916</v>
      </c>
      <c r="Q65" s="471"/>
    </row>
    <row r="66" spans="1:17" ht="21" customHeight="1">
      <c r="A66" s="269"/>
      <c r="B66" s="456" t="s">
        <v>386</v>
      </c>
      <c r="C66" s="313"/>
      <c r="D66" s="128"/>
      <c r="E66" s="96"/>
      <c r="F66" s="418"/>
      <c r="G66" s="342"/>
      <c r="H66" s="343"/>
      <c r="I66" s="323"/>
      <c r="J66" s="323"/>
      <c r="K66" s="323"/>
      <c r="L66" s="342"/>
      <c r="M66" s="343"/>
      <c r="N66" s="323"/>
      <c r="O66" s="323"/>
      <c r="P66" s="323"/>
      <c r="Q66" s="471"/>
    </row>
    <row r="67" spans="1:17" ht="21" customHeight="1">
      <c r="A67" s="269">
        <v>44</v>
      </c>
      <c r="B67" s="312" t="s">
        <v>387</v>
      </c>
      <c r="C67" s="313">
        <v>5100228</v>
      </c>
      <c r="D67" s="128" t="s">
        <v>12</v>
      </c>
      <c r="E67" s="96" t="s">
        <v>347</v>
      </c>
      <c r="F67" s="418">
        <v>800</v>
      </c>
      <c r="G67" s="342">
        <v>993087</v>
      </c>
      <c r="H67" s="278">
        <v>993087</v>
      </c>
      <c r="I67" s="323">
        <f aca="true" t="shared" si="6" ref="I67:I72">G67-H67</f>
        <v>0</v>
      </c>
      <c r="J67" s="323">
        <f aca="true" t="shared" si="7" ref="J67:J72">$F67*I67</f>
        <v>0</v>
      </c>
      <c r="K67" s="323">
        <f aca="true" t="shared" si="8" ref="K67:K72">J67/1000000</f>
        <v>0</v>
      </c>
      <c r="L67" s="342">
        <v>1367</v>
      </c>
      <c r="M67" s="343">
        <v>1367</v>
      </c>
      <c r="N67" s="323">
        <f aca="true" t="shared" si="9" ref="N67:N72">L67-M67</f>
        <v>0</v>
      </c>
      <c r="O67" s="323">
        <f aca="true" t="shared" si="10" ref="O67:O72">$F67*N67</f>
        <v>0</v>
      </c>
      <c r="P67" s="323">
        <f aca="true" t="shared" si="11" ref="P67:P72">O67/1000000</f>
        <v>0</v>
      </c>
      <c r="Q67" s="471"/>
    </row>
    <row r="68" spans="1:17" ht="14.25" customHeight="1">
      <c r="A68" s="269">
        <v>45</v>
      </c>
      <c r="B68" s="363" t="s">
        <v>388</v>
      </c>
      <c r="C68" s="313">
        <v>5128441</v>
      </c>
      <c r="D68" s="128" t="s">
        <v>12</v>
      </c>
      <c r="E68" s="96" t="s">
        <v>347</v>
      </c>
      <c r="F68" s="418">
        <v>800</v>
      </c>
      <c r="G68" s="342">
        <v>30613</v>
      </c>
      <c r="H68" s="343">
        <v>30613</v>
      </c>
      <c r="I68" s="323">
        <f t="shared" si="6"/>
        <v>0</v>
      </c>
      <c r="J68" s="323">
        <f t="shared" si="7"/>
        <v>0</v>
      </c>
      <c r="K68" s="323">
        <f t="shared" si="8"/>
        <v>0</v>
      </c>
      <c r="L68" s="342">
        <v>4609</v>
      </c>
      <c r="M68" s="343">
        <v>2455</v>
      </c>
      <c r="N68" s="323">
        <f t="shared" si="9"/>
        <v>2154</v>
      </c>
      <c r="O68" s="323">
        <f t="shared" si="10"/>
        <v>1723200</v>
      </c>
      <c r="P68" s="323">
        <f t="shared" si="11"/>
        <v>1.7232</v>
      </c>
      <c r="Q68" s="471"/>
    </row>
    <row r="69" spans="1:17" ht="16.5" customHeight="1">
      <c r="A69" s="269">
        <v>46</v>
      </c>
      <c r="B69" s="312" t="s">
        <v>363</v>
      </c>
      <c r="C69" s="313">
        <v>5128443</v>
      </c>
      <c r="D69" s="128" t="s">
        <v>12</v>
      </c>
      <c r="E69" s="96" t="s">
        <v>347</v>
      </c>
      <c r="F69" s="418">
        <v>800</v>
      </c>
      <c r="G69" s="342">
        <v>905811</v>
      </c>
      <c r="H69" s="343">
        <v>905811</v>
      </c>
      <c r="I69" s="323">
        <f t="shared" si="6"/>
        <v>0</v>
      </c>
      <c r="J69" s="323">
        <f t="shared" si="7"/>
        <v>0</v>
      </c>
      <c r="K69" s="323">
        <f t="shared" si="8"/>
        <v>0</v>
      </c>
      <c r="L69" s="342">
        <v>997785</v>
      </c>
      <c r="M69" s="343">
        <v>999165</v>
      </c>
      <c r="N69" s="323">
        <f t="shared" si="9"/>
        <v>-1380</v>
      </c>
      <c r="O69" s="323">
        <f t="shared" si="10"/>
        <v>-1104000</v>
      </c>
      <c r="P69" s="323">
        <f t="shared" si="11"/>
        <v>-1.104</v>
      </c>
      <c r="Q69" s="471"/>
    </row>
    <row r="70" spans="1:17" ht="15.75" customHeight="1">
      <c r="A70" s="269">
        <v>47</v>
      </c>
      <c r="B70" s="312" t="s">
        <v>391</v>
      </c>
      <c r="C70" s="313">
        <v>5128407</v>
      </c>
      <c r="D70" s="128" t="s">
        <v>12</v>
      </c>
      <c r="E70" s="96" t="s">
        <v>347</v>
      </c>
      <c r="F70" s="418">
        <v>-2000</v>
      </c>
      <c r="G70" s="342">
        <v>999427</v>
      </c>
      <c r="H70" s="278">
        <v>999427</v>
      </c>
      <c r="I70" s="323">
        <f t="shared" si="6"/>
        <v>0</v>
      </c>
      <c r="J70" s="323">
        <f t="shared" si="7"/>
        <v>0</v>
      </c>
      <c r="K70" s="323">
        <f t="shared" si="8"/>
        <v>0</v>
      </c>
      <c r="L70" s="342">
        <v>999958</v>
      </c>
      <c r="M70" s="278">
        <v>999958</v>
      </c>
      <c r="N70" s="323">
        <f t="shared" si="9"/>
        <v>0</v>
      </c>
      <c r="O70" s="323">
        <f t="shared" si="10"/>
        <v>0</v>
      </c>
      <c r="P70" s="323">
        <f t="shared" si="11"/>
        <v>0</v>
      </c>
      <c r="Q70" s="471"/>
    </row>
    <row r="71" spans="1:17" ht="16.5" customHeight="1">
      <c r="A71" s="269">
        <v>48</v>
      </c>
      <c r="B71" s="312" t="s">
        <v>437</v>
      </c>
      <c r="C71" s="313">
        <v>4865049</v>
      </c>
      <c r="D71" s="128" t="s">
        <v>12</v>
      </c>
      <c r="E71" s="96" t="s">
        <v>347</v>
      </c>
      <c r="F71" s="418">
        <v>800</v>
      </c>
      <c r="G71" s="342">
        <v>999891</v>
      </c>
      <c r="H71" s="343">
        <v>999891</v>
      </c>
      <c r="I71" s="323">
        <f t="shared" si="6"/>
        <v>0</v>
      </c>
      <c r="J71" s="323">
        <f t="shared" si="7"/>
        <v>0</v>
      </c>
      <c r="K71" s="323">
        <f t="shared" si="8"/>
        <v>0</v>
      </c>
      <c r="L71" s="342">
        <v>999859</v>
      </c>
      <c r="M71" s="343">
        <v>999952</v>
      </c>
      <c r="N71" s="323">
        <f t="shared" si="9"/>
        <v>-93</v>
      </c>
      <c r="O71" s="323">
        <f t="shared" si="10"/>
        <v>-74400</v>
      </c>
      <c r="P71" s="323">
        <f t="shared" si="11"/>
        <v>-0.0744</v>
      </c>
      <c r="Q71" s="471"/>
    </row>
    <row r="72" spans="1:17" ht="15.75" customHeight="1">
      <c r="A72" s="269">
        <v>49</v>
      </c>
      <c r="B72" s="312" t="s">
        <v>438</v>
      </c>
      <c r="C72" s="313">
        <v>5129958</v>
      </c>
      <c r="D72" s="128" t="s">
        <v>12</v>
      </c>
      <c r="E72" s="96" t="s">
        <v>347</v>
      </c>
      <c r="F72" s="418">
        <v>1000</v>
      </c>
      <c r="G72" s="342">
        <v>999945</v>
      </c>
      <c r="H72" s="343">
        <v>999945</v>
      </c>
      <c r="I72" s="323">
        <f t="shared" si="6"/>
        <v>0</v>
      </c>
      <c r="J72" s="323">
        <f t="shared" si="7"/>
        <v>0</v>
      </c>
      <c r="K72" s="323">
        <f t="shared" si="8"/>
        <v>0</v>
      </c>
      <c r="L72" s="342">
        <v>209</v>
      </c>
      <c r="M72" s="343">
        <v>157</v>
      </c>
      <c r="N72" s="323">
        <f t="shared" si="9"/>
        <v>52</v>
      </c>
      <c r="O72" s="323">
        <f t="shared" si="10"/>
        <v>52000</v>
      </c>
      <c r="P72" s="323">
        <f t="shared" si="11"/>
        <v>0.052</v>
      </c>
      <c r="Q72" s="471"/>
    </row>
    <row r="73" spans="1:17" ht="21" customHeight="1">
      <c r="A73" s="269"/>
      <c r="B73" s="283" t="s">
        <v>105</v>
      </c>
      <c r="C73" s="313"/>
      <c r="D73" s="84"/>
      <c r="E73" s="84"/>
      <c r="F73" s="319"/>
      <c r="G73" s="427"/>
      <c r="H73" s="430"/>
      <c r="I73" s="323"/>
      <c r="J73" s="323"/>
      <c r="K73" s="323"/>
      <c r="L73" s="325"/>
      <c r="M73" s="323"/>
      <c r="N73" s="323"/>
      <c r="O73" s="323"/>
      <c r="P73" s="323"/>
      <c r="Q73" s="471"/>
    </row>
    <row r="74" spans="1:17" ht="18" customHeight="1">
      <c r="A74" s="269">
        <v>50</v>
      </c>
      <c r="B74" s="312" t="s">
        <v>116</v>
      </c>
      <c r="C74" s="313">
        <v>4864951</v>
      </c>
      <c r="D74" s="128" t="s">
        <v>12</v>
      </c>
      <c r="E74" s="96" t="s">
        <v>347</v>
      </c>
      <c r="F74" s="321">
        <v>1000</v>
      </c>
      <c r="G74" s="342">
        <v>983792</v>
      </c>
      <c r="H74" s="343">
        <v>983792</v>
      </c>
      <c r="I74" s="323">
        <f>G74-H74</f>
        <v>0</v>
      </c>
      <c r="J74" s="323">
        <f>$F74*I74</f>
        <v>0</v>
      </c>
      <c r="K74" s="323">
        <f>J74/1000000</f>
        <v>0</v>
      </c>
      <c r="L74" s="342">
        <v>34858</v>
      </c>
      <c r="M74" s="343">
        <v>34816</v>
      </c>
      <c r="N74" s="323">
        <f>L74-M74</f>
        <v>42</v>
      </c>
      <c r="O74" s="323">
        <f>$F74*N74</f>
        <v>42000</v>
      </c>
      <c r="P74" s="323">
        <f>O74/1000000</f>
        <v>0.042</v>
      </c>
      <c r="Q74" s="471"/>
    </row>
    <row r="75" spans="1:17" ht="17.25" customHeight="1">
      <c r="A75" s="269">
        <v>51</v>
      </c>
      <c r="B75" s="312" t="s">
        <v>117</v>
      </c>
      <c r="C75" s="313">
        <v>4865016</v>
      </c>
      <c r="D75" s="128" t="s">
        <v>12</v>
      </c>
      <c r="E75" s="96" t="s">
        <v>347</v>
      </c>
      <c r="F75" s="321">
        <v>2000</v>
      </c>
      <c r="G75" s="342">
        <v>7</v>
      </c>
      <c r="H75" s="343">
        <v>7</v>
      </c>
      <c r="I75" s="323">
        <f>G75-H75</f>
        <v>0</v>
      </c>
      <c r="J75" s="323">
        <f>$F75*I75</f>
        <v>0</v>
      </c>
      <c r="K75" s="323">
        <f>J75/1000000</f>
        <v>0</v>
      </c>
      <c r="L75" s="342">
        <v>999722</v>
      </c>
      <c r="M75" s="278">
        <v>999722</v>
      </c>
      <c r="N75" s="323">
        <f>L75-M75</f>
        <v>0</v>
      </c>
      <c r="O75" s="323">
        <f>$F75*N75</f>
        <v>0</v>
      </c>
      <c r="P75" s="323">
        <f>O75/1000000</f>
        <v>0</v>
      </c>
      <c r="Q75" s="483"/>
    </row>
    <row r="76" spans="1:17" ht="19.5" customHeight="1">
      <c r="A76" s="269"/>
      <c r="B76" s="314" t="s">
        <v>175</v>
      </c>
      <c r="C76" s="313"/>
      <c r="D76" s="128"/>
      <c r="E76" s="128"/>
      <c r="F76" s="321"/>
      <c r="G76" s="427"/>
      <c r="H76" s="430"/>
      <c r="I76" s="323"/>
      <c r="J76" s="323"/>
      <c r="K76" s="323"/>
      <c r="L76" s="325"/>
      <c r="M76" s="323"/>
      <c r="N76" s="323"/>
      <c r="O76" s="323"/>
      <c r="P76" s="323"/>
      <c r="Q76" s="471"/>
    </row>
    <row r="77" spans="1:17" ht="19.5" customHeight="1">
      <c r="A77" s="269">
        <v>52</v>
      </c>
      <c r="B77" s="312" t="s">
        <v>36</v>
      </c>
      <c r="C77" s="313">
        <v>4864990</v>
      </c>
      <c r="D77" s="128" t="s">
        <v>12</v>
      </c>
      <c r="E77" s="96" t="s">
        <v>347</v>
      </c>
      <c r="F77" s="321">
        <v>-1000</v>
      </c>
      <c r="G77" s="342">
        <v>38086</v>
      </c>
      <c r="H77" s="343">
        <v>37967</v>
      </c>
      <c r="I77" s="323">
        <f>G77-H77</f>
        <v>119</v>
      </c>
      <c r="J77" s="323">
        <f>$F77*I77</f>
        <v>-119000</v>
      </c>
      <c r="K77" s="323">
        <f>J77/1000000</f>
        <v>-0.119</v>
      </c>
      <c r="L77" s="342">
        <v>973439</v>
      </c>
      <c r="M77" s="343">
        <v>973389</v>
      </c>
      <c r="N77" s="323">
        <f>L77-M77</f>
        <v>50</v>
      </c>
      <c r="O77" s="323">
        <f>$F77*N77</f>
        <v>-50000</v>
      </c>
      <c r="P77" s="323">
        <f>O77/1000000</f>
        <v>-0.05</v>
      </c>
      <c r="Q77" s="471" t="s">
        <v>459</v>
      </c>
    </row>
    <row r="78" spans="1:17" ht="14.25" customHeight="1">
      <c r="A78" s="269"/>
      <c r="B78" s="312"/>
      <c r="C78" s="313"/>
      <c r="D78" s="128"/>
      <c r="E78" s="96"/>
      <c r="F78" s="321"/>
      <c r="G78" s="342"/>
      <c r="H78" s="343"/>
      <c r="I78" s="323"/>
      <c r="J78" s="323"/>
      <c r="K78" s="323">
        <v>0</v>
      </c>
      <c r="L78" s="342"/>
      <c r="M78" s="343"/>
      <c r="N78" s="323"/>
      <c r="O78" s="323"/>
      <c r="P78" s="323">
        <v>0.015</v>
      </c>
      <c r="Q78" s="471"/>
    </row>
    <row r="79" spans="1:17" ht="19.5" customHeight="1">
      <c r="A79" s="269"/>
      <c r="B79" s="312" t="s">
        <v>36</v>
      </c>
      <c r="C79" s="313">
        <v>5128432</v>
      </c>
      <c r="D79" s="128" t="s">
        <v>12</v>
      </c>
      <c r="E79" s="96" t="s">
        <v>347</v>
      </c>
      <c r="F79" s="321">
        <v>-1000</v>
      </c>
      <c r="G79" s="342">
        <v>0</v>
      </c>
      <c r="H79" s="343">
        <v>0</v>
      </c>
      <c r="I79" s="323">
        <f>G79-H79</f>
        <v>0</v>
      </c>
      <c r="J79" s="323">
        <f>$F79*I79</f>
        <v>0</v>
      </c>
      <c r="K79" s="323">
        <f>J79/1000000</f>
        <v>0</v>
      </c>
      <c r="L79" s="342">
        <v>999985</v>
      </c>
      <c r="M79" s="343">
        <v>1000000</v>
      </c>
      <c r="N79" s="323">
        <f>L79-M79</f>
        <v>-15</v>
      </c>
      <c r="O79" s="323">
        <f>$F79*N79</f>
        <v>15000</v>
      </c>
      <c r="P79" s="323">
        <f>O79/1000000</f>
        <v>0.015</v>
      </c>
      <c r="Q79" s="471" t="s">
        <v>446</v>
      </c>
    </row>
    <row r="80" spans="1:17" ht="17.25" customHeight="1">
      <c r="A80" s="269">
        <v>53</v>
      </c>
      <c r="B80" s="312" t="s">
        <v>176</v>
      </c>
      <c r="C80" s="313">
        <v>4865020</v>
      </c>
      <c r="D80" s="128" t="s">
        <v>12</v>
      </c>
      <c r="E80" s="96" t="s">
        <v>347</v>
      </c>
      <c r="F80" s="321">
        <v>-1000</v>
      </c>
      <c r="G80" s="342">
        <v>2815</v>
      </c>
      <c r="H80" s="343">
        <v>2684</v>
      </c>
      <c r="I80" s="323">
        <f>G80-H80</f>
        <v>131</v>
      </c>
      <c r="J80" s="323">
        <f>$F80*I80</f>
        <v>-131000</v>
      </c>
      <c r="K80" s="323">
        <f>J80/1000000</f>
        <v>-0.131</v>
      </c>
      <c r="L80" s="342">
        <v>999822</v>
      </c>
      <c r="M80" s="343">
        <v>1000460</v>
      </c>
      <c r="N80" s="323">
        <f>L80-M80</f>
        <v>-638</v>
      </c>
      <c r="O80" s="323">
        <f>$F80*N80</f>
        <v>638000</v>
      </c>
      <c r="P80" s="323">
        <f>O80/1000000</f>
        <v>0.638</v>
      </c>
      <c r="Q80" s="471"/>
    </row>
    <row r="81" spans="1:17" ht="17.25" customHeight="1">
      <c r="A81" s="269">
        <v>54</v>
      </c>
      <c r="B81" s="312" t="s">
        <v>436</v>
      </c>
      <c r="C81" s="313">
        <v>5295147</v>
      </c>
      <c r="D81" s="128" t="s">
        <v>12</v>
      </c>
      <c r="E81" s="96" t="s">
        <v>347</v>
      </c>
      <c r="F81" s="321">
        <v>-1000</v>
      </c>
      <c r="G81" s="342">
        <v>14875</v>
      </c>
      <c r="H81" s="343">
        <v>14380</v>
      </c>
      <c r="I81" s="323">
        <f>G81-H81</f>
        <v>495</v>
      </c>
      <c r="J81" s="323">
        <f>$F81*I81</f>
        <v>-495000</v>
      </c>
      <c r="K81" s="323">
        <f>J81/1000000</f>
        <v>-0.495</v>
      </c>
      <c r="L81" s="342">
        <v>999940</v>
      </c>
      <c r="M81" s="343">
        <v>1000010</v>
      </c>
      <c r="N81" s="323">
        <f>L81-M81</f>
        <v>-70</v>
      </c>
      <c r="O81" s="323">
        <f>$F81*N81</f>
        <v>70000</v>
      </c>
      <c r="P81" s="323">
        <f>O81/1000000</f>
        <v>0.07</v>
      </c>
      <c r="Q81" s="471"/>
    </row>
    <row r="82" spans="1:17" ht="15.75" customHeight="1">
      <c r="A82" s="269"/>
      <c r="B82" s="317" t="s">
        <v>27</v>
      </c>
      <c r="C82" s="286"/>
      <c r="D82" s="55"/>
      <c r="E82" s="55"/>
      <c r="F82" s="321"/>
      <c r="G82" s="427"/>
      <c r="H82" s="430"/>
      <c r="I82" s="323"/>
      <c r="J82" s="323"/>
      <c r="K82" s="323"/>
      <c r="L82" s="325"/>
      <c r="M82" s="323"/>
      <c r="N82" s="323"/>
      <c r="O82" s="323"/>
      <c r="P82" s="323"/>
      <c r="Q82" s="471"/>
    </row>
    <row r="83" spans="1:17" ht="12.75" customHeight="1">
      <c r="A83" s="269">
        <v>55</v>
      </c>
      <c r="B83" s="346" t="s">
        <v>81</v>
      </c>
      <c r="C83" s="286">
        <v>4865092</v>
      </c>
      <c r="D83" s="55" t="s">
        <v>12</v>
      </c>
      <c r="E83" s="96" t="s">
        <v>347</v>
      </c>
      <c r="F83" s="321">
        <v>100</v>
      </c>
      <c r="G83" s="342">
        <v>23898</v>
      </c>
      <c r="H83" s="343">
        <v>23691</v>
      </c>
      <c r="I83" s="323">
        <f>G83-H83</f>
        <v>207</v>
      </c>
      <c r="J83" s="323">
        <f>$F83*I83</f>
        <v>20700</v>
      </c>
      <c r="K83" s="323">
        <f>J83/1000000</f>
        <v>0.0207</v>
      </c>
      <c r="L83" s="342">
        <v>25567</v>
      </c>
      <c r="M83" s="343">
        <v>24805</v>
      </c>
      <c r="N83" s="323">
        <f>L83-M83</f>
        <v>762</v>
      </c>
      <c r="O83" s="323">
        <f>$F83*N83</f>
        <v>76200</v>
      </c>
      <c r="P83" s="323">
        <f>O83/1000000</f>
        <v>0.0762</v>
      </c>
      <c r="Q83" s="471"/>
    </row>
    <row r="84" spans="1:17" ht="15.75" customHeight="1">
      <c r="A84" s="277">
        <v>56</v>
      </c>
      <c r="B84" s="346" t="s">
        <v>467</v>
      </c>
      <c r="C84" s="336">
        <v>5295156</v>
      </c>
      <c r="D84" s="349" t="s">
        <v>12</v>
      </c>
      <c r="E84" s="328" t="s">
        <v>347</v>
      </c>
      <c r="F84" s="336">
        <v>400</v>
      </c>
      <c r="G84" s="342">
        <v>0</v>
      </c>
      <c r="H84" s="343">
        <v>0</v>
      </c>
      <c r="I84" s="343">
        <f>G84-H84</f>
        <v>0</v>
      </c>
      <c r="J84" s="343">
        <f>$F84*I84</f>
        <v>0</v>
      </c>
      <c r="K84" s="344">
        <f>J84/1000000</f>
        <v>0</v>
      </c>
      <c r="L84" s="342">
        <v>0</v>
      </c>
      <c r="M84" s="343">
        <v>0</v>
      </c>
      <c r="N84" s="343">
        <f>L84-M84</f>
        <v>0</v>
      </c>
      <c r="O84" s="343">
        <f>$F84*N84</f>
        <v>0</v>
      </c>
      <c r="P84" s="344">
        <f>O84/1000000</f>
        <v>0</v>
      </c>
      <c r="Q84" s="467" t="s">
        <v>441</v>
      </c>
    </row>
    <row r="85" spans="1:17" ht="13.5" customHeight="1">
      <c r="A85" s="277">
        <v>57</v>
      </c>
      <c r="B85" s="346" t="s">
        <v>468</v>
      </c>
      <c r="C85" s="336">
        <v>5295157</v>
      </c>
      <c r="D85" s="349" t="s">
        <v>12</v>
      </c>
      <c r="E85" s="328" t="s">
        <v>347</v>
      </c>
      <c r="F85" s="336">
        <v>400</v>
      </c>
      <c r="G85" s="342">
        <v>15</v>
      </c>
      <c r="H85" s="343">
        <v>0</v>
      </c>
      <c r="I85" s="343">
        <f>G85-H85</f>
        <v>15</v>
      </c>
      <c r="J85" s="343">
        <f>$F85*I85</f>
        <v>6000</v>
      </c>
      <c r="K85" s="344">
        <f>J85/1000000</f>
        <v>0.006</v>
      </c>
      <c r="L85" s="342">
        <v>101</v>
      </c>
      <c r="M85" s="343">
        <v>0</v>
      </c>
      <c r="N85" s="343">
        <f>L85-M85</f>
        <v>101</v>
      </c>
      <c r="O85" s="343">
        <f>$F85*N85</f>
        <v>40400</v>
      </c>
      <c r="P85" s="344">
        <f>O85/1000000</f>
        <v>0.0404</v>
      </c>
      <c r="Q85" s="467" t="s">
        <v>441</v>
      </c>
    </row>
    <row r="86" spans="1:17" ht="15.75" customHeight="1">
      <c r="A86" s="269"/>
      <c r="B86" s="314" t="s">
        <v>47</v>
      </c>
      <c r="C86" s="313"/>
      <c r="D86" s="128"/>
      <c r="E86" s="128"/>
      <c r="F86" s="321"/>
      <c r="G86" s="427"/>
      <c r="H86" s="430"/>
      <c r="I86" s="323"/>
      <c r="J86" s="323"/>
      <c r="K86" s="323"/>
      <c r="L86" s="325"/>
      <c r="M86" s="323"/>
      <c r="N86" s="323"/>
      <c r="O86" s="323"/>
      <c r="P86" s="323"/>
      <c r="Q86" s="471"/>
    </row>
    <row r="87" spans="1:17" ht="18" customHeight="1">
      <c r="A87" s="269">
        <v>58</v>
      </c>
      <c r="B87" s="312" t="s">
        <v>348</v>
      </c>
      <c r="C87" s="313">
        <v>4864813</v>
      </c>
      <c r="D87" s="128" t="s">
        <v>12</v>
      </c>
      <c r="E87" s="96" t="s">
        <v>347</v>
      </c>
      <c r="F87" s="321">
        <v>100</v>
      </c>
      <c r="G87" s="342">
        <v>19749</v>
      </c>
      <c r="H87" s="278">
        <v>19790</v>
      </c>
      <c r="I87" s="323">
        <f>G87-H87</f>
        <v>-41</v>
      </c>
      <c r="J87" s="323">
        <f>$F87*I87</f>
        <v>-4100</v>
      </c>
      <c r="K87" s="323">
        <f>J87/1000000</f>
        <v>-0.0041</v>
      </c>
      <c r="L87" s="342">
        <v>143076</v>
      </c>
      <c r="M87" s="343">
        <v>142790</v>
      </c>
      <c r="N87" s="323">
        <f>L87-M87</f>
        <v>286</v>
      </c>
      <c r="O87" s="323">
        <f>$F87*N87</f>
        <v>28600</v>
      </c>
      <c r="P87" s="323">
        <f>O87/1000000</f>
        <v>0.0286</v>
      </c>
      <c r="Q87" s="514" t="s">
        <v>458</v>
      </c>
    </row>
    <row r="88" spans="1:17" ht="15.75" customHeight="1">
      <c r="A88" s="318"/>
      <c r="B88" s="317" t="s">
        <v>309</v>
      </c>
      <c r="C88" s="313"/>
      <c r="D88" s="128"/>
      <c r="E88" s="128"/>
      <c r="F88" s="321"/>
      <c r="G88" s="427"/>
      <c r="H88" s="430"/>
      <c r="I88" s="323"/>
      <c r="J88" s="323"/>
      <c r="K88" s="323"/>
      <c r="L88" s="325"/>
      <c r="M88" s="323"/>
      <c r="N88" s="323"/>
      <c r="O88" s="323"/>
      <c r="P88" s="323"/>
      <c r="Q88" s="471"/>
    </row>
    <row r="89" spans="1:17" ht="21" customHeight="1">
      <c r="A89" s="269">
        <v>59</v>
      </c>
      <c r="B89" s="551" t="s">
        <v>351</v>
      </c>
      <c r="C89" s="313">
        <v>4865174</v>
      </c>
      <c r="D89" s="96" t="s">
        <v>12</v>
      </c>
      <c r="E89" s="96" t="s">
        <v>347</v>
      </c>
      <c r="F89" s="321">
        <v>1000</v>
      </c>
      <c r="G89" s="342">
        <v>0</v>
      </c>
      <c r="H89" s="343">
        <v>0</v>
      </c>
      <c r="I89" s="323">
        <f>G89-H89</f>
        <v>0</v>
      </c>
      <c r="J89" s="323">
        <f>$F89*I89</f>
        <v>0</v>
      </c>
      <c r="K89" s="323">
        <f>J89/1000000</f>
        <v>0</v>
      </c>
      <c r="L89" s="342">
        <v>0</v>
      </c>
      <c r="M89" s="343">
        <v>0</v>
      </c>
      <c r="N89" s="323">
        <f>L89-M89</f>
        <v>0</v>
      </c>
      <c r="O89" s="323">
        <f>$F89*N89</f>
        <v>0</v>
      </c>
      <c r="P89" s="323">
        <f>O89/1000000</f>
        <v>0</v>
      </c>
      <c r="Q89" s="510"/>
    </row>
    <row r="90" spans="1:17" ht="16.5" customHeight="1">
      <c r="A90" s="269"/>
      <c r="B90" s="317" t="s">
        <v>35</v>
      </c>
      <c r="C90" s="336"/>
      <c r="D90" s="350"/>
      <c r="E90" s="328"/>
      <c r="F90" s="336"/>
      <c r="G90" s="431"/>
      <c r="H90" s="430"/>
      <c r="I90" s="343"/>
      <c r="J90" s="343"/>
      <c r="K90" s="344"/>
      <c r="L90" s="342"/>
      <c r="M90" s="343"/>
      <c r="N90" s="343"/>
      <c r="O90" s="343"/>
      <c r="P90" s="344"/>
      <c r="Q90" s="471"/>
    </row>
    <row r="91" spans="1:17" ht="18" customHeight="1">
      <c r="A91" s="269">
        <v>60</v>
      </c>
      <c r="B91" s="551" t="s">
        <v>363</v>
      </c>
      <c r="C91" s="336">
        <v>4864964</v>
      </c>
      <c r="D91" s="349" t="s">
        <v>12</v>
      </c>
      <c r="E91" s="328" t="s">
        <v>347</v>
      </c>
      <c r="F91" s="336">
        <v>800</v>
      </c>
      <c r="G91" s="342">
        <v>992738</v>
      </c>
      <c r="H91" s="343">
        <v>993302</v>
      </c>
      <c r="I91" s="343">
        <f>G91-H91</f>
        <v>-564</v>
      </c>
      <c r="J91" s="343">
        <f>$F91*I91</f>
        <v>-451200</v>
      </c>
      <c r="K91" s="344">
        <f>J91/1000000</f>
        <v>-0.4512</v>
      </c>
      <c r="L91" s="342">
        <v>999965</v>
      </c>
      <c r="M91" s="343">
        <v>999973</v>
      </c>
      <c r="N91" s="343">
        <f>L91-M91</f>
        <v>-8</v>
      </c>
      <c r="O91" s="343">
        <f>$F91*N91</f>
        <v>-6400</v>
      </c>
      <c r="P91" s="344">
        <f>O91/1000000</f>
        <v>-0.0064</v>
      </c>
      <c r="Q91" s="483"/>
    </row>
    <row r="92" spans="1:17" ht="18" customHeight="1">
      <c r="A92" s="269"/>
      <c r="B92" s="766" t="s">
        <v>452</v>
      </c>
      <c r="C92" s="336"/>
      <c r="D92" s="349"/>
      <c r="E92" s="328"/>
      <c r="F92" s="336"/>
      <c r="G92" s="342"/>
      <c r="H92" s="343"/>
      <c r="I92" s="343"/>
      <c r="J92" s="343"/>
      <c r="K92" s="343"/>
      <c r="L92" s="342"/>
      <c r="M92" s="343"/>
      <c r="N92" s="343"/>
      <c r="O92" s="343"/>
      <c r="P92" s="343"/>
      <c r="Q92" s="483"/>
    </row>
    <row r="93" spans="1:17" ht="18" customHeight="1">
      <c r="A93" s="269">
        <v>61</v>
      </c>
      <c r="B93" s="574" t="s">
        <v>453</v>
      </c>
      <c r="C93" s="336">
        <v>5295127</v>
      </c>
      <c r="D93" s="349" t="s">
        <v>12</v>
      </c>
      <c r="E93" s="328" t="s">
        <v>347</v>
      </c>
      <c r="F93" s="336">
        <v>100</v>
      </c>
      <c r="G93" s="342">
        <v>668</v>
      </c>
      <c r="H93" s="343">
        <v>0</v>
      </c>
      <c r="I93" s="343">
        <f>G93-H93</f>
        <v>668</v>
      </c>
      <c r="J93" s="343">
        <f>$F93*I93</f>
        <v>66800</v>
      </c>
      <c r="K93" s="344">
        <f>J93/1000000</f>
        <v>0.0668</v>
      </c>
      <c r="L93" s="342">
        <v>2190</v>
      </c>
      <c r="M93" s="343">
        <v>0</v>
      </c>
      <c r="N93" s="343">
        <f>L93-M93</f>
        <v>2190</v>
      </c>
      <c r="O93" s="343">
        <f>$F93*N93</f>
        <v>219000</v>
      </c>
      <c r="P93" s="344">
        <f>O93/1000000</f>
        <v>0.219</v>
      </c>
      <c r="Q93" s="483"/>
    </row>
    <row r="94" spans="1:20" ht="15.75" customHeight="1">
      <c r="A94" s="269">
        <v>62</v>
      </c>
      <c r="B94" s="165" t="s">
        <v>454</v>
      </c>
      <c r="C94" s="166">
        <v>5128400</v>
      </c>
      <c r="D94" s="349" t="s">
        <v>12</v>
      </c>
      <c r="E94" s="328" t="s">
        <v>347</v>
      </c>
      <c r="F94" s="171">
        <v>100</v>
      </c>
      <c r="G94" s="342">
        <v>0</v>
      </c>
      <c r="H94" s="343">
        <v>0</v>
      </c>
      <c r="I94" s="278">
        <f>G94-H94</f>
        <v>0</v>
      </c>
      <c r="J94" s="278">
        <f>$F94*I94</f>
        <v>0</v>
      </c>
      <c r="K94" s="278">
        <f>J94/1000000</f>
        <v>0</v>
      </c>
      <c r="L94" s="342">
        <v>0</v>
      </c>
      <c r="M94" s="343">
        <v>0</v>
      </c>
      <c r="N94" s="278">
        <f>L94-M94</f>
        <v>0</v>
      </c>
      <c r="O94" s="278">
        <f>$F94*N94</f>
        <v>0</v>
      </c>
      <c r="P94" s="278">
        <f>O94/1000000</f>
        <v>0</v>
      </c>
      <c r="Q94" s="483" t="s">
        <v>455</v>
      </c>
      <c r="R94" s="92"/>
      <c r="S94" s="92"/>
      <c r="T94" s="92"/>
    </row>
    <row r="95" spans="1:17" ht="13.5" customHeight="1">
      <c r="A95" s="269"/>
      <c r="B95" s="317" t="s">
        <v>187</v>
      </c>
      <c r="C95" s="336"/>
      <c r="D95" s="349"/>
      <c r="E95" s="328"/>
      <c r="F95" s="336"/>
      <c r="G95" s="431"/>
      <c r="H95" s="430"/>
      <c r="I95" s="343"/>
      <c r="J95" s="343"/>
      <c r="K95" s="343"/>
      <c r="L95" s="342"/>
      <c r="M95" s="343"/>
      <c r="N95" s="343"/>
      <c r="O95" s="343"/>
      <c r="P95" s="343"/>
      <c r="Q95" s="471"/>
    </row>
    <row r="96" spans="1:17" ht="19.5" customHeight="1">
      <c r="A96" s="269">
        <v>63</v>
      </c>
      <c r="B96" s="312" t="s">
        <v>365</v>
      </c>
      <c r="C96" s="336">
        <v>4902555</v>
      </c>
      <c r="D96" s="349" t="s">
        <v>12</v>
      </c>
      <c r="E96" s="328" t="s">
        <v>347</v>
      </c>
      <c r="F96" s="336">
        <v>75</v>
      </c>
      <c r="G96" s="342">
        <v>3601</v>
      </c>
      <c r="H96" s="343">
        <v>3562</v>
      </c>
      <c r="I96" s="343">
        <f>G96-H96</f>
        <v>39</v>
      </c>
      <c r="J96" s="343">
        <f>$F96*I96</f>
        <v>2925</v>
      </c>
      <c r="K96" s="344">
        <f>J96/1000000</f>
        <v>0.002925</v>
      </c>
      <c r="L96" s="342">
        <v>10023</v>
      </c>
      <c r="M96" s="343">
        <v>8777</v>
      </c>
      <c r="N96" s="343">
        <f>L96-M96</f>
        <v>1246</v>
      </c>
      <c r="O96" s="343">
        <f>$F96*N96</f>
        <v>93450</v>
      </c>
      <c r="P96" s="344">
        <f>O96/1000000</f>
        <v>0.09345</v>
      </c>
      <c r="Q96" s="483"/>
    </row>
    <row r="97" spans="1:17" ht="15.75" customHeight="1">
      <c r="A97" s="269">
        <v>64</v>
      </c>
      <c r="B97" s="312" t="s">
        <v>366</v>
      </c>
      <c r="C97" s="336">
        <v>4902581</v>
      </c>
      <c r="D97" s="349" t="s">
        <v>12</v>
      </c>
      <c r="E97" s="328" t="s">
        <v>347</v>
      </c>
      <c r="F97" s="336">
        <v>100</v>
      </c>
      <c r="G97" s="342">
        <v>1072</v>
      </c>
      <c r="H97" s="343">
        <v>1047</v>
      </c>
      <c r="I97" s="343">
        <f>G97-H97</f>
        <v>25</v>
      </c>
      <c r="J97" s="343">
        <f>$F97*I97</f>
        <v>2500</v>
      </c>
      <c r="K97" s="344">
        <f>J97/1000000</f>
        <v>0.0025</v>
      </c>
      <c r="L97" s="342">
        <v>3255</v>
      </c>
      <c r="M97" s="343">
        <v>2568</v>
      </c>
      <c r="N97" s="343">
        <f>L97-M97</f>
        <v>687</v>
      </c>
      <c r="O97" s="343">
        <f>$F97*N97</f>
        <v>68700</v>
      </c>
      <c r="P97" s="344">
        <f>O97/1000000</f>
        <v>0.0687</v>
      </c>
      <c r="Q97" s="471"/>
    </row>
    <row r="98" spans="1:17" ht="14.25" customHeight="1">
      <c r="A98" s="269"/>
      <c r="B98" s="317" t="s">
        <v>419</v>
      </c>
      <c r="C98" s="336"/>
      <c r="D98" s="349"/>
      <c r="E98" s="328"/>
      <c r="F98" s="336"/>
      <c r="G98" s="342"/>
      <c r="H98" s="343"/>
      <c r="I98" s="343"/>
      <c r="J98" s="343"/>
      <c r="K98" s="343"/>
      <c r="L98" s="342"/>
      <c r="M98" s="343"/>
      <c r="N98" s="343"/>
      <c r="O98" s="343"/>
      <c r="P98" s="343"/>
      <c r="Q98" s="471"/>
    </row>
    <row r="99" spans="1:17" ht="21" customHeight="1">
      <c r="A99" s="269">
        <v>65</v>
      </c>
      <c r="B99" s="312" t="s">
        <v>420</v>
      </c>
      <c r="C99" s="336">
        <v>4864861</v>
      </c>
      <c r="D99" s="349" t="s">
        <v>12</v>
      </c>
      <c r="E99" s="328" t="s">
        <v>347</v>
      </c>
      <c r="F99" s="336">
        <v>1000</v>
      </c>
      <c r="G99" s="342">
        <v>999953</v>
      </c>
      <c r="H99" s="343">
        <v>999953</v>
      </c>
      <c r="I99" s="343">
        <f aca="true" t="shared" si="12" ref="I99:I106">G99-H99</f>
        <v>0</v>
      </c>
      <c r="J99" s="343">
        <f aca="true" t="shared" si="13" ref="J99:J106">$F99*I99</f>
        <v>0</v>
      </c>
      <c r="K99" s="344">
        <f aca="true" t="shared" si="14" ref="K99:K106">J99/1000000</f>
        <v>0</v>
      </c>
      <c r="L99" s="342">
        <v>2009</v>
      </c>
      <c r="M99" s="343">
        <v>768</v>
      </c>
      <c r="N99" s="343">
        <f aca="true" t="shared" si="15" ref="N99:N106">L99-M99</f>
        <v>1241</v>
      </c>
      <c r="O99" s="343">
        <f aca="true" t="shared" si="16" ref="O99:O106">$F99*N99</f>
        <v>1241000</v>
      </c>
      <c r="P99" s="344">
        <f aca="true" t="shared" si="17" ref="P99:P106">O99/1000000</f>
        <v>1.241</v>
      </c>
      <c r="Q99" s="483"/>
    </row>
    <row r="100" spans="1:17" ht="15" customHeight="1">
      <c r="A100" s="269">
        <v>66</v>
      </c>
      <c r="B100" s="312" t="s">
        <v>421</v>
      </c>
      <c r="C100" s="336">
        <v>4864877</v>
      </c>
      <c r="D100" s="349" t="s">
        <v>12</v>
      </c>
      <c r="E100" s="328" t="s">
        <v>347</v>
      </c>
      <c r="F100" s="336">
        <v>1000</v>
      </c>
      <c r="G100" s="342">
        <v>463</v>
      </c>
      <c r="H100" s="343">
        <v>463</v>
      </c>
      <c r="I100" s="343">
        <f t="shared" si="12"/>
        <v>0</v>
      </c>
      <c r="J100" s="343">
        <f t="shared" si="13"/>
        <v>0</v>
      </c>
      <c r="K100" s="344">
        <f t="shared" si="14"/>
        <v>0</v>
      </c>
      <c r="L100" s="342">
        <v>2030</v>
      </c>
      <c r="M100" s="343">
        <v>921</v>
      </c>
      <c r="N100" s="343">
        <f t="shared" si="15"/>
        <v>1109</v>
      </c>
      <c r="O100" s="343">
        <f t="shared" si="16"/>
        <v>1109000</v>
      </c>
      <c r="P100" s="344">
        <f t="shared" si="17"/>
        <v>1.109</v>
      </c>
      <c r="Q100" s="471"/>
    </row>
    <row r="101" spans="1:17" ht="21" customHeight="1">
      <c r="A101" s="269">
        <v>67</v>
      </c>
      <c r="B101" s="312" t="s">
        <v>422</v>
      </c>
      <c r="C101" s="336">
        <v>4864841</v>
      </c>
      <c r="D101" s="349" t="s">
        <v>12</v>
      </c>
      <c r="E101" s="328" t="s">
        <v>347</v>
      </c>
      <c r="F101" s="336">
        <v>1000</v>
      </c>
      <c r="G101" s="342">
        <v>998409</v>
      </c>
      <c r="H101" s="343">
        <v>998409</v>
      </c>
      <c r="I101" s="343">
        <f t="shared" si="12"/>
        <v>0</v>
      </c>
      <c r="J101" s="343">
        <f t="shared" si="13"/>
        <v>0</v>
      </c>
      <c r="K101" s="344">
        <f t="shared" si="14"/>
        <v>0</v>
      </c>
      <c r="L101" s="342">
        <v>999923</v>
      </c>
      <c r="M101" s="343">
        <v>999812</v>
      </c>
      <c r="N101" s="343">
        <f t="shared" si="15"/>
        <v>111</v>
      </c>
      <c r="O101" s="343">
        <f t="shared" si="16"/>
        <v>111000</v>
      </c>
      <c r="P101" s="344">
        <f t="shared" si="17"/>
        <v>0.111</v>
      </c>
      <c r="Q101" s="471"/>
    </row>
    <row r="102" spans="1:17" ht="21" customHeight="1">
      <c r="A102" s="269">
        <v>68</v>
      </c>
      <c r="B102" s="312" t="s">
        <v>423</v>
      </c>
      <c r="C102" s="336">
        <v>4864882</v>
      </c>
      <c r="D102" s="349" t="s">
        <v>12</v>
      </c>
      <c r="E102" s="328" t="s">
        <v>347</v>
      </c>
      <c r="F102" s="336">
        <v>1000</v>
      </c>
      <c r="G102" s="342">
        <v>1246</v>
      </c>
      <c r="H102" s="343">
        <v>1246</v>
      </c>
      <c r="I102" s="343">
        <f t="shared" si="12"/>
        <v>0</v>
      </c>
      <c r="J102" s="343">
        <f t="shared" si="13"/>
        <v>0</v>
      </c>
      <c r="K102" s="344">
        <f t="shared" si="14"/>
        <v>0</v>
      </c>
      <c r="L102" s="342">
        <v>3856</v>
      </c>
      <c r="M102" s="343">
        <v>2068</v>
      </c>
      <c r="N102" s="343">
        <f t="shared" si="15"/>
        <v>1788</v>
      </c>
      <c r="O102" s="343">
        <f t="shared" si="16"/>
        <v>1788000</v>
      </c>
      <c r="P102" s="344">
        <f t="shared" si="17"/>
        <v>1.788</v>
      </c>
      <c r="Q102" s="471"/>
    </row>
    <row r="103" spans="1:17" ht="21" customHeight="1">
      <c r="A103" s="269">
        <v>69</v>
      </c>
      <c r="B103" s="312" t="s">
        <v>424</v>
      </c>
      <c r="C103" s="336">
        <v>5269791</v>
      </c>
      <c r="D103" s="349" t="s">
        <v>12</v>
      </c>
      <c r="E103" s="328" t="s">
        <v>347</v>
      </c>
      <c r="F103" s="336">
        <v>2000</v>
      </c>
      <c r="G103" s="342">
        <v>266</v>
      </c>
      <c r="H103" s="343">
        <v>266</v>
      </c>
      <c r="I103" s="343">
        <f>G103-H103</f>
        <v>0</v>
      </c>
      <c r="J103" s="343">
        <f>$F103*I103</f>
        <v>0</v>
      </c>
      <c r="K103" s="343">
        <f>J103/1000000</f>
        <v>0</v>
      </c>
      <c r="L103" s="342">
        <v>1077</v>
      </c>
      <c r="M103" s="343">
        <v>1077</v>
      </c>
      <c r="N103" s="343">
        <f>L103-M103</f>
        <v>0</v>
      </c>
      <c r="O103" s="343">
        <f>$F103*N103</f>
        <v>0</v>
      </c>
      <c r="P103" s="343">
        <f>O103/1000000</f>
        <v>0</v>
      </c>
      <c r="Q103" s="471"/>
    </row>
    <row r="104" spans="1:17" ht="13.5" customHeight="1">
      <c r="A104" s="269">
        <v>70</v>
      </c>
      <c r="B104" s="312" t="s">
        <v>425</v>
      </c>
      <c r="C104" s="336">
        <v>5295121</v>
      </c>
      <c r="D104" s="349" t="s">
        <v>12</v>
      </c>
      <c r="E104" s="328" t="s">
        <v>347</v>
      </c>
      <c r="F104" s="336">
        <v>100</v>
      </c>
      <c r="G104" s="342">
        <v>998883</v>
      </c>
      <c r="H104" s="343">
        <v>998883</v>
      </c>
      <c r="I104" s="343">
        <f>G104-H104</f>
        <v>0</v>
      </c>
      <c r="J104" s="343">
        <f>$F104*I104</f>
        <v>0</v>
      </c>
      <c r="K104" s="343">
        <f>J104/1000000</f>
        <v>0</v>
      </c>
      <c r="L104" s="342">
        <v>17774</v>
      </c>
      <c r="M104" s="343">
        <v>13584</v>
      </c>
      <c r="N104" s="343">
        <f>L104-M104</f>
        <v>4190</v>
      </c>
      <c r="O104" s="343">
        <f>$F104*N104</f>
        <v>419000</v>
      </c>
      <c r="P104" s="343">
        <f>O104/1000000</f>
        <v>0.419</v>
      </c>
      <c r="Q104" s="483"/>
    </row>
    <row r="105" spans="1:17" ht="21" customHeight="1">
      <c r="A105" s="269">
        <v>71</v>
      </c>
      <c r="B105" s="658" t="s">
        <v>426</v>
      </c>
      <c r="C105" s="336">
        <v>5269785</v>
      </c>
      <c r="D105" s="349" t="s">
        <v>12</v>
      </c>
      <c r="E105" s="328" t="s">
        <v>347</v>
      </c>
      <c r="F105" s="336">
        <v>1000</v>
      </c>
      <c r="G105" s="342">
        <v>0</v>
      </c>
      <c r="H105" s="343">
        <v>0</v>
      </c>
      <c r="I105" s="343">
        <f>G105-H105</f>
        <v>0</v>
      </c>
      <c r="J105" s="343">
        <f>$F105*I105</f>
        <v>0</v>
      </c>
      <c r="K105" s="343">
        <f>J105/1000000</f>
        <v>0</v>
      </c>
      <c r="L105" s="342">
        <v>0</v>
      </c>
      <c r="M105" s="343">
        <v>0</v>
      </c>
      <c r="N105" s="343">
        <f>L105-M105</f>
        <v>0</v>
      </c>
      <c r="O105" s="343">
        <f>$F105*N105</f>
        <v>0</v>
      </c>
      <c r="P105" s="343">
        <f>O105/1000000</f>
        <v>0</v>
      </c>
      <c r="Q105" s="471"/>
    </row>
    <row r="106" spans="1:17" s="498" customFormat="1" ht="18" customHeight="1" thickBot="1">
      <c r="A106" s="269">
        <v>72</v>
      </c>
      <c r="B106" s="497" t="s">
        <v>427</v>
      </c>
      <c r="C106" s="497">
        <v>4864847</v>
      </c>
      <c r="D106" s="497" t="s">
        <v>12</v>
      </c>
      <c r="E106" s="328" t="s">
        <v>347</v>
      </c>
      <c r="F106" s="532">
        <v>1000</v>
      </c>
      <c r="G106" s="659">
        <v>520</v>
      </c>
      <c r="H106" s="316">
        <v>520</v>
      </c>
      <c r="I106" s="316">
        <f t="shared" si="12"/>
        <v>0</v>
      </c>
      <c r="J106" s="316">
        <f t="shared" si="13"/>
        <v>0</v>
      </c>
      <c r="K106" s="532">
        <f t="shared" si="14"/>
        <v>0</v>
      </c>
      <c r="L106" s="659">
        <v>3625</v>
      </c>
      <c r="M106" s="316">
        <v>1036</v>
      </c>
      <c r="N106" s="316">
        <f t="shared" si="15"/>
        <v>2589</v>
      </c>
      <c r="O106" s="316">
        <f t="shared" si="16"/>
        <v>2589000</v>
      </c>
      <c r="P106" s="532">
        <f t="shared" si="17"/>
        <v>2.589</v>
      </c>
      <c r="Q106" s="659"/>
    </row>
    <row r="107" spans="1:2" ht="3" customHeight="1" thickTop="1">
      <c r="A107" s="269"/>
      <c r="B107" s="312"/>
    </row>
    <row r="108" spans="1:16" ht="16.5" customHeight="1">
      <c r="A108" s="193" t="s">
        <v>313</v>
      </c>
      <c r="C108" s="58"/>
      <c r="D108" s="92"/>
      <c r="E108" s="92"/>
      <c r="F108" s="660"/>
      <c r="K108" s="661">
        <f>SUM(K8:K106)</f>
        <v>-3.5095836100000004</v>
      </c>
      <c r="L108" s="21"/>
      <c r="M108" s="21"/>
      <c r="N108" s="21"/>
      <c r="O108" s="21"/>
      <c r="P108" s="661">
        <f>SUM(P8:P106)</f>
        <v>41.11483884599999</v>
      </c>
    </row>
    <row r="109" spans="3:16" ht="9.75" customHeight="1" hidden="1">
      <c r="C109" s="92"/>
      <c r="D109" s="92"/>
      <c r="E109" s="92"/>
      <c r="F109" s="660"/>
      <c r="L109" s="609"/>
      <c r="M109" s="609"/>
      <c r="N109" s="609"/>
      <c r="O109" s="609"/>
      <c r="P109" s="609"/>
    </row>
    <row r="110" spans="1:17" ht="24" thickBot="1">
      <c r="A110" s="400" t="s">
        <v>193</v>
      </c>
      <c r="C110" s="92"/>
      <c r="D110" s="92"/>
      <c r="E110" s="92"/>
      <c r="F110" s="660"/>
      <c r="G110" s="520"/>
      <c r="H110" s="520"/>
      <c r="I110" s="48" t="s">
        <v>398</v>
      </c>
      <c r="J110" s="520"/>
      <c r="K110" s="520"/>
      <c r="L110" s="521"/>
      <c r="M110" s="521"/>
      <c r="N110" s="48" t="s">
        <v>399</v>
      </c>
      <c r="O110" s="521"/>
      <c r="P110" s="521"/>
      <c r="Q110" s="655" t="str">
        <f>NDPL!$Q$1</f>
        <v>JUNE-2016</v>
      </c>
    </row>
    <row r="111" spans="1:17" ht="39.75" thickBot="1" thickTop="1">
      <c r="A111" s="565" t="s">
        <v>8</v>
      </c>
      <c r="B111" s="566" t="s">
        <v>9</v>
      </c>
      <c r="C111" s="567" t="s">
        <v>1</v>
      </c>
      <c r="D111" s="567" t="s">
        <v>2</v>
      </c>
      <c r="E111" s="567" t="s">
        <v>3</v>
      </c>
      <c r="F111" s="662" t="s">
        <v>10</v>
      </c>
      <c r="G111" s="565" t="str">
        <f>NDPL!G5</f>
        <v>FINAL READING 01/07/2016</v>
      </c>
      <c r="H111" s="567" t="str">
        <f>NDPL!H5</f>
        <v>INTIAL READING 01/06/2016</v>
      </c>
      <c r="I111" s="567" t="s">
        <v>4</v>
      </c>
      <c r="J111" s="567" t="s">
        <v>5</v>
      </c>
      <c r="K111" s="567" t="s">
        <v>6</v>
      </c>
      <c r="L111" s="565" t="str">
        <f>NDPL!G5</f>
        <v>FINAL READING 01/07/2016</v>
      </c>
      <c r="M111" s="567" t="str">
        <f>NDPL!H5</f>
        <v>INTIAL READING 01/06/2016</v>
      </c>
      <c r="N111" s="567" t="s">
        <v>4</v>
      </c>
      <c r="O111" s="567" t="s">
        <v>5</v>
      </c>
      <c r="P111" s="567" t="s">
        <v>6</v>
      </c>
      <c r="Q111" s="600" t="s">
        <v>310</v>
      </c>
    </row>
    <row r="112" spans="3:16" ht="18" thickBot="1" thickTop="1">
      <c r="C112" s="92"/>
      <c r="D112" s="92"/>
      <c r="E112" s="92"/>
      <c r="F112" s="660"/>
      <c r="L112" s="609"/>
      <c r="M112" s="609"/>
      <c r="N112" s="609"/>
      <c r="O112" s="609"/>
      <c r="P112" s="609"/>
    </row>
    <row r="113" spans="1:17" ht="18" customHeight="1" thickTop="1">
      <c r="A113" s="354"/>
      <c r="B113" s="355" t="s">
        <v>177</v>
      </c>
      <c r="C113" s="326"/>
      <c r="D113" s="93"/>
      <c r="E113" s="93"/>
      <c r="F113" s="322"/>
      <c r="G113" s="54"/>
      <c r="H113" s="479"/>
      <c r="I113" s="479"/>
      <c r="J113" s="479"/>
      <c r="K113" s="663"/>
      <c r="L113" s="612"/>
      <c r="M113" s="613"/>
      <c r="N113" s="613"/>
      <c r="O113" s="613"/>
      <c r="P113" s="614"/>
      <c r="Q113" s="608"/>
    </row>
    <row r="114" spans="1:17" ht="18">
      <c r="A114" s="325">
        <v>1</v>
      </c>
      <c r="B114" s="356" t="s">
        <v>178</v>
      </c>
      <c r="C114" s="336">
        <v>4865143</v>
      </c>
      <c r="D114" s="128" t="s">
        <v>12</v>
      </c>
      <c r="E114" s="96" t="s">
        <v>347</v>
      </c>
      <c r="F114" s="323">
        <v>-100</v>
      </c>
      <c r="G114" s="342">
        <v>142515</v>
      </c>
      <c r="H114" s="343">
        <v>139941</v>
      </c>
      <c r="I114" s="284">
        <f>G114-H114</f>
        <v>2574</v>
      </c>
      <c r="J114" s="284">
        <f>$F114*I114</f>
        <v>-257400</v>
      </c>
      <c r="K114" s="284">
        <f aca="true" t="shared" si="18" ref="K114:K159">J114/1000000</f>
        <v>-0.2574</v>
      </c>
      <c r="L114" s="342">
        <v>912801</v>
      </c>
      <c r="M114" s="343">
        <v>911861</v>
      </c>
      <c r="N114" s="284">
        <f>L114-M114</f>
        <v>940</v>
      </c>
      <c r="O114" s="284">
        <f>$F114*N114</f>
        <v>-94000</v>
      </c>
      <c r="P114" s="284">
        <f aca="true" t="shared" si="19" ref="P114:P159">O114/1000000</f>
        <v>-0.094</v>
      </c>
      <c r="Q114" s="511"/>
    </row>
    <row r="115" spans="1:17" ht="18" customHeight="1">
      <c r="A115" s="325"/>
      <c r="B115" s="357" t="s">
        <v>41</v>
      </c>
      <c r="C115" s="336"/>
      <c r="D115" s="128"/>
      <c r="E115" s="128"/>
      <c r="F115" s="323"/>
      <c r="G115" s="427"/>
      <c r="H115" s="430"/>
      <c r="I115" s="284"/>
      <c r="J115" s="284"/>
      <c r="K115" s="284"/>
      <c r="L115" s="269"/>
      <c r="M115" s="284"/>
      <c r="N115" s="284"/>
      <c r="O115" s="284"/>
      <c r="P115" s="284"/>
      <c r="Q115" s="484"/>
    </row>
    <row r="116" spans="1:17" ht="18" customHeight="1">
      <c r="A116" s="325"/>
      <c r="B116" s="357" t="s">
        <v>119</v>
      </c>
      <c r="C116" s="336"/>
      <c r="D116" s="128"/>
      <c r="E116" s="128"/>
      <c r="F116" s="323"/>
      <c r="G116" s="427"/>
      <c r="H116" s="430"/>
      <c r="I116" s="284"/>
      <c r="J116" s="284"/>
      <c r="K116" s="284"/>
      <c r="L116" s="269"/>
      <c r="M116" s="284"/>
      <c r="N116" s="284"/>
      <c r="O116" s="284"/>
      <c r="P116" s="284"/>
      <c r="Q116" s="484"/>
    </row>
    <row r="117" spans="1:17" ht="18" customHeight="1">
      <c r="A117" s="325">
        <v>2</v>
      </c>
      <c r="B117" s="356" t="s">
        <v>120</v>
      </c>
      <c r="C117" s="336">
        <v>4865134</v>
      </c>
      <c r="D117" s="128" t="s">
        <v>12</v>
      </c>
      <c r="E117" s="96" t="s">
        <v>347</v>
      </c>
      <c r="F117" s="323">
        <v>-100</v>
      </c>
      <c r="G117" s="342">
        <v>94559</v>
      </c>
      <c r="H117" s="343">
        <v>94559</v>
      </c>
      <c r="I117" s="284">
        <f>G117-H117</f>
        <v>0</v>
      </c>
      <c r="J117" s="284">
        <f aca="true" t="shared" si="20" ref="J117:J159">$F117*I117</f>
        <v>0</v>
      </c>
      <c r="K117" s="284">
        <f t="shared" si="18"/>
        <v>0</v>
      </c>
      <c r="L117" s="342">
        <v>964</v>
      </c>
      <c r="M117" s="343">
        <v>964</v>
      </c>
      <c r="N117" s="284">
        <f>L117-M117</f>
        <v>0</v>
      </c>
      <c r="O117" s="284">
        <f aca="true" t="shared" si="21" ref="O117:O159">$F117*N117</f>
        <v>0</v>
      </c>
      <c r="P117" s="284">
        <f t="shared" si="19"/>
        <v>0</v>
      </c>
      <c r="Q117" s="484"/>
    </row>
    <row r="118" spans="1:17" ht="18" customHeight="1">
      <c r="A118" s="325">
        <v>3</v>
      </c>
      <c r="B118" s="324" t="s">
        <v>121</v>
      </c>
      <c r="C118" s="336">
        <v>4865135</v>
      </c>
      <c r="D118" s="84" t="s">
        <v>12</v>
      </c>
      <c r="E118" s="96" t="s">
        <v>347</v>
      </c>
      <c r="F118" s="323">
        <v>-100</v>
      </c>
      <c r="G118" s="342">
        <v>150307</v>
      </c>
      <c r="H118" s="343">
        <v>150145</v>
      </c>
      <c r="I118" s="284">
        <f>G118-H118</f>
        <v>162</v>
      </c>
      <c r="J118" s="284">
        <f t="shared" si="20"/>
        <v>-16200</v>
      </c>
      <c r="K118" s="284">
        <f t="shared" si="18"/>
        <v>-0.0162</v>
      </c>
      <c r="L118" s="342">
        <v>31402</v>
      </c>
      <c r="M118" s="343">
        <v>23099</v>
      </c>
      <c r="N118" s="284">
        <f>L118-M118</f>
        <v>8303</v>
      </c>
      <c r="O118" s="284">
        <f t="shared" si="21"/>
        <v>-830300</v>
      </c>
      <c r="P118" s="284">
        <f t="shared" si="19"/>
        <v>-0.8303</v>
      </c>
      <c r="Q118" s="484"/>
    </row>
    <row r="119" spans="1:17" ht="18" customHeight="1">
      <c r="A119" s="325">
        <v>4</v>
      </c>
      <c r="B119" s="356" t="s">
        <v>179</v>
      </c>
      <c r="C119" s="336">
        <v>4864804</v>
      </c>
      <c r="D119" s="128" t="s">
        <v>12</v>
      </c>
      <c r="E119" s="96" t="s">
        <v>347</v>
      </c>
      <c r="F119" s="323">
        <v>-100</v>
      </c>
      <c r="G119" s="342">
        <v>995207</v>
      </c>
      <c r="H119" s="343">
        <v>995207</v>
      </c>
      <c r="I119" s="284">
        <f>G119-H119</f>
        <v>0</v>
      </c>
      <c r="J119" s="284">
        <f t="shared" si="20"/>
        <v>0</v>
      </c>
      <c r="K119" s="284">
        <f t="shared" si="18"/>
        <v>0</v>
      </c>
      <c r="L119" s="342">
        <v>999945</v>
      </c>
      <c r="M119" s="343">
        <v>999945</v>
      </c>
      <c r="N119" s="284">
        <f>L119-M119</f>
        <v>0</v>
      </c>
      <c r="O119" s="284">
        <f t="shared" si="21"/>
        <v>0</v>
      </c>
      <c r="P119" s="284">
        <f t="shared" si="19"/>
        <v>0</v>
      </c>
      <c r="Q119" s="484"/>
    </row>
    <row r="120" spans="1:17" ht="18" customHeight="1">
      <c r="A120" s="325">
        <v>5</v>
      </c>
      <c r="B120" s="356" t="s">
        <v>180</v>
      </c>
      <c r="C120" s="336">
        <v>4865163</v>
      </c>
      <c r="D120" s="128" t="s">
        <v>12</v>
      </c>
      <c r="E120" s="96" t="s">
        <v>347</v>
      </c>
      <c r="F120" s="323">
        <v>-100</v>
      </c>
      <c r="G120" s="342">
        <v>996367</v>
      </c>
      <c r="H120" s="343">
        <v>996367</v>
      </c>
      <c r="I120" s="284">
        <f>G120-H120</f>
        <v>0</v>
      </c>
      <c r="J120" s="284">
        <f t="shared" si="20"/>
        <v>0</v>
      </c>
      <c r="K120" s="284">
        <f t="shared" si="18"/>
        <v>0</v>
      </c>
      <c r="L120" s="342">
        <v>220</v>
      </c>
      <c r="M120" s="343">
        <v>223</v>
      </c>
      <c r="N120" s="284">
        <f>L120-M120</f>
        <v>-3</v>
      </c>
      <c r="O120" s="284">
        <f t="shared" si="21"/>
        <v>300</v>
      </c>
      <c r="P120" s="284">
        <f t="shared" si="19"/>
        <v>0.0003</v>
      </c>
      <c r="Q120" s="484"/>
    </row>
    <row r="121" spans="1:17" ht="18" customHeight="1">
      <c r="A121" s="325"/>
      <c r="B121" s="358" t="s">
        <v>181</v>
      </c>
      <c r="C121" s="336"/>
      <c r="D121" s="84"/>
      <c r="E121" s="84"/>
      <c r="F121" s="323"/>
      <c r="G121" s="427"/>
      <c r="H121" s="430"/>
      <c r="I121" s="284"/>
      <c r="J121" s="284"/>
      <c r="K121" s="284"/>
      <c r="L121" s="269"/>
      <c r="M121" s="284"/>
      <c r="N121" s="284"/>
      <c r="O121" s="284"/>
      <c r="P121" s="284"/>
      <c r="Q121" s="484"/>
    </row>
    <row r="122" spans="1:17" ht="18" customHeight="1">
      <c r="A122" s="325"/>
      <c r="B122" s="358" t="s">
        <v>110</v>
      </c>
      <c r="C122" s="336"/>
      <c r="D122" s="84"/>
      <c r="E122" s="84"/>
      <c r="F122" s="323"/>
      <c r="G122" s="427"/>
      <c r="H122" s="430"/>
      <c r="I122" s="284"/>
      <c r="J122" s="284"/>
      <c r="K122" s="284"/>
      <c r="L122" s="269"/>
      <c r="M122" s="284"/>
      <c r="N122" s="284"/>
      <c r="O122" s="284"/>
      <c r="P122" s="284"/>
      <c r="Q122" s="484"/>
    </row>
    <row r="123" spans="1:17" s="542" customFormat="1" ht="18">
      <c r="A123" s="506">
        <v>6</v>
      </c>
      <c r="B123" s="507" t="s">
        <v>401</v>
      </c>
      <c r="C123" s="508">
        <v>4864845</v>
      </c>
      <c r="D123" s="167" t="s">
        <v>12</v>
      </c>
      <c r="E123" s="168" t="s">
        <v>347</v>
      </c>
      <c r="F123" s="509">
        <v>-2000</v>
      </c>
      <c r="G123" s="458">
        <v>6311</v>
      </c>
      <c r="H123" s="459">
        <v>6309</v>
      </c>
      <c r="I123" s="466">
        <f>G123-H123</f>
        <v>2</v>
      </c>
      <c r="J123" s="466">
        <f t="shared" si="20"/>
        <v>-4000</v>
      </c>
      <c r="K123" s="466">
        <f t="shared" si="18"/>
        <v>-0.004</v>
      </c>
      <c r="L123" s="458">
        <v>74527</v>
      </c>
      <c r="M123" s="459">
        <v>74026</v>
      </c>
      <c r="N123" s="466">
        <f>L123-M123</f>
        <v>501</v>
      </c>
      <c r="O123" s="466">
        <f t="shared" si="21"/>
        <v>-1002000</v>
      </c>
      <c r="P123" s="466">
        <f t="shared" si="19"/>
        <v>-1.002</v>
      </c>
      <c r="Q123" s="541"/>
    </row>
    <row r="124" spans="1:17" ht="18">
      <c r="A124" s="325">
        <v>7</v>
      </c>
      <c r="B124" s="356" t="s">
        <v>182</v>
      </c>
      <c r="C124" s="336">
        <v>4864862</v>
      </c>
      <c r="D124" s="128" t="s">
        <v>12</v>
      </c>
      <c r="E124" s="96" t="s">
        <v>347</v>
      </c>
      <c r="F124" s="323">
        <v>-1000</v>
      </c>
      <c r="G124" s="342">
        <v>14777</v>
      </c>
      <c r="H124" s="343">
        <v>14788</v>
      </c>
      <c r="I124" s="284">
        <f>G124-H124</f>
        <v>-11</v>
      </c>
      <c r="J124" s="284">
        <f t="shared" si="20"/>
        <v>11000</v>
      </c>
      <c r="K124" s="284">
        <f t="shared" si="18"/>
        <v>0.011</v>
      </c>
      <c r="L124" s="342">
        <v>999859</v>
      </c>
      <c r="M124" s="343">
        <v>1000279</v>
      </c>
      <c r="N124" s="284">
        <f>L124-M124</f>
        <v>-420</v>
      </c>
      <c r="O124" s="284">
        <f t="shared" si="21"/>
        <v>420000</v>
      </c>
      <c r="P124" s="284">
        <f t="shared" si="19"/>
        <v>0.42</v>
      </c>
      <c r="Q124" s="543"/>
    </row>
    <row r="125" spans="1:17" ht="18" customHeight="1">
      <c r="A125" s="325">
        <v>8</v>
      </c>
      <c r="B125" s="356" t="s">
        <v>183</v>
      </c>
      <c r="C125" s="336">
        <v>4865142</v>
      </c>
      <c r="D125" s="128" t="s">
        <v>12</v>
      </c>
      <c r="E125" s="96" t="s">
        <v>347</v>
      </c>
      <c r="F125" s="323">
        <v>-500</v>
      </c>
      <c r="G125" s="342">
        <v>906633</v>
      </c>
      <c r="H125" s="343">
        <v>906633</v>
      </c>
      <c r="I125" s="284">
        <f>G125-H125</f>
        <v>0</v>
      </c>
      <c r="J125" s="284">
        <f t="shared" si="20"/>
        <v>0</v>
      </c>
      <c r="K125" s="284">
        <f t="shared" si="18"/>
        <v>0</v>
      </c>
      <c r="L125" s="342">
        <v>59014</v>
      </c>
      <c r="M125" s="343">
        <v>58674</v>
      </c>
      <c r="N125" s="284">
        <f>L125-M125</f>
        <v>340</v>
      </c>
      <c r="O125" s="284">
        <f t="shared" si="21"/>
        <v>-170000</v>
      </c>
      <c r="P125" s="284">
        <f t="shared" si="19"/>
        <v>-0.17</v>
      </c>
      <c r="Q125" s="484"/>
    </row>
    <row r="126" spans="1:17" ht="18" customHeight="1">
      <c r="A126" s="325">
        <v>9</v>
      </c>
      <c r="B126" s="356" t="s">
        <v>410</v>
      </c>
      <c r="C126" s="336">
        <v>5128435</v>
      </c>
      <c r="D126" s="128" t="s">
        <v>12</v>
      </c>
      <c r="E126" s="96" t="s">
        <v>347</v>
      </c>
      <c r="F126" s="323">
        <v>-400</v>
      </c>
      <c r="G126" s="342">
        <v>994836</v>
      </c>
      <c r="H126" s="343">
        <v>994836</v>
      </c>
      <c r="I126" s="284">
        <f>G126-H126</f>
        <v>0</v>
      </c>
      <c r="J126" s="284">
        <f>$F126*I126</f>
        <v>0</v>
      </c>
      <c r="K126" s="284">
        <f>J126/1000000</f>
        <v>0</v>
      </c>
      <c r="L126" s="342">
        <v>2916</v>
      </c>
      <c r="M126" s="343">
        <v>2916</v>
      </c>
      <c r="N126" s="284">
        <f>L126-M126</f>
        <v>0</v>
      </c>
      <c r="O126" s="284">
        <f>$F126*N126</f>
        <v>0</v>
      </c>
      <c r="P126" s="284">
        <f>O126/1000000</f>
        <v>0</v>
      </c>
      <c r="Q126" s="468"/>
    </row>
    <row r="127" spans="1:17" ht="18" customHeight="1">
      <c r="A127" s="325"/>
      <c r="B127" s="357" t="s">
        <v>110</v>
      </c>
      <c r="C127" s="336"/>
      <c r="D127" s="128"/>
      <c r="E127" s="128"/>
      <c r="F127" s="323"/>
      <c r="G127" s="427"/>
      <c r="H127" s="430"/>
      <c r="I127" s="284"/>
      <c r="J127" s="284"/>
      <c r="K127" s="284"/>
      <c r="L127" s="269"/>
      <c r="M127" s="284"/>
      <c r="N127" s="284"/>
      <c r="O127" s="284"/>
      <c r="P127" s="284"/>
      <c r="Q127" s="484"/>
    </row>
    <row r="128" spans="1:17" ht="18" customHeight="1">
      <c r="A128" s="325">
        <v>10</v>
      </c>
      <c r="B128" s="356" t="s">
        <v>184</v>
      </c>
      <c r="C128" s="336">
        <v>4865093</v>
      </c>
      <c r="D128" s="128" t="s">
        <v>12</v>
      </c>
      <c r="E128" s="96" t="s">
        <v>347</v>
      </c>
      <c r="F128" s="323">
        <v>-100</v>
      </c>
      <c r="G128" s="342">
        <v>79460</v>
      </c>
      <c r="H128" s="343">
        <v>79337</v>
      </c>
      <c r="I128" s="284">
        <f>G128-H128</f>
        <v>123</v>
      </c>
      <c r="J128" s="284">
        <f t="shared" si="20"/>
        <v>-12300</v>
      </c>
      <c r="K128" s="284">
        <f t="shared" si="18"/>
        <v>-0.0123</v>
      </c>
      <c r="L128" s="342">
        <v>70130</v>
      </c>
      <c r="M128" s="343">
        <v>69113</v>
      </c>
      <c r="N128" s="284">
        <f>L128-M128</f>
        <v>1017</v>
      </c>
      <c r="O128" s="284">
        <f t="shared" si="21"/>
        <v>-101700</v>
      </c>
      <c r="P128" s="284">
        <f t="shared" si="19"/>
        <v>-0.1017</v>
      </c>
      <c r="Q128" s="484"/>
    </row>
    <row r="129" spans="1:17" ht="18" customHeight="1">
      <c r="A129" s="325">
        <v>11</v>
      </c>
      <c r="B129" s="356" t="s">
        <v>185</v>
      </c>
      <c r="C129" s="336">
        <v>4865094</v>
      </c>
      <c r="D129" s="128" t="s">
        <v>12</v>
      </c>
      <c r="E129" s="96" t="s">
        <v>347</v>
      </c>
      <c r="F129" s="323">
        <v>-100</v>
      </c>
      <c r="G129" s="342">
        <v>87664</v>
      </c>
      <c r="H129" s="343">
        <v>87605</v>
      </c>
      <c r="I129" s="284">
        <f>G129-H129</f>
        <v>59</v>
      </c>
      <c r="J129" s="284">
        <f t="shared" si="20"/>
        <v>-5900</v>
      </c>
      <c r="K129" s="284">
        <f t="shared" si="18"/>
        <v>-0.0059</v>
      </c>
      <c r="L129" s="342">
        <v>69786</v>
      </c>
      <c r="M129" s="343">
        <v>68558</v>
      </c>
      <c r="N129" s="284">
        <f>L129-M129</f>
        <v>1228</v>
      </c>
      <c r="O129" s="284">
        <f t="shared" si="21"/>
        <v>-122800</v>
      </c>
      <c r="P129" s="284">
        <f t="shared" si="19"/>
        <v>-0.1228</v>
      </c>
      <c r="Q129" s="484"/>
    </row>
    <row r="130" spans="1:17" ht="18">
      <c r="A130" s="506">
        <v>12</v>
      </c>
      <c r="B130" s="507" t="s">
        <v>186</v>
      </c>
      <c r="C130" s="508">
        <v>5269199</v>
      </c>
      <c r="D130" s="167" t="s">
        <v>12</v>
      </c>
      <c r="E130" s="168" t="s">
        <v>347</v>
      </c>
      <c r="F130" s="509">
        <v>-100</v>
      </c>
      <c r="G130" s="458">
        <v>17751</v>
      </c>
      <c r="H130" s="459">
        <v>17583</v>
      </c>
      <c r="I130" s="466">
        <f>G130-H130</f>
        <v>168</v>
      </c>
      <c r="J130" s="466">
        <f>$F130*I130</f>
        <v>-16800</v>
      </c>
      <c r="K130" s="466">
        <f>J130/1000000</f>
        <v>-0.0168</v>
      </c>
      <c r="L130" s="458">
        <v>18103</v>
      </c>
      <c r="M130" s="459">
        <v>13990</v>
      </c>
      <c r="N130" s="466">
        <f>L130-M130</f>
        <v>4113</v>
      </c>
      <c r="O130" s="466">
        <f>$F130*N130</f>
        <v>-411300</v>
      </c>
      <c r="P130" s="466">
        <f>O130/1000000</f>
        <v>-0.4113</v>
      </c>
      <c r="Q130" s="490"/>
    </row>
    <row r="131" spans="1:17" ht="18" customHeight="1">
      <c r="A131" s="325"/>
      <c r="B131" s="358" t="s">
        <v>181</v>
      </c>
      <c r="C131" s="336"/>
      <c r="D131" s="84"/>
      <c r="E131" s="84"/>
      <c r="F131" s="319"/>
      <c r="G131" s="427"/>
      <c r="H131" s="430"/>
      <c r="I131" s="284"/>
      <c r="J131" s="284"/>
      <c r="K131" s="284"/>
      <c r="L131" s="269"/>
      <c r="M131" s="284"/>
      <c r="N131" s="284"/>
      <c r="O131" s="284"/>
      <c r="P131" s="284"/>
      <c r="Q131" s="484"/>
    </row>
    <row r="132" spans="1:17" ht="18" customHeight="1">
      <c r="A132" s="325"/>
      <c r="B132" s="357" t="s">
        <v>187</v>
      </c>
      <c r="C132" s="336"/>
      <c r="D132" s="128"/>
      <c r="E132" s="128"/>
      <c r="F132" s="319"/>
      <c r="G132" s="427"/>
      <c r="H132" s="430"/>
      <c r="I132" s="284"/>
      <c r="J132" s="284"/>
      <c r="K132" s="284"/>
      <c r="L132" s="269"/>
      <c r="M132" s="284"/>
      <c r="N132" s="284"/>
      <c r="O132" s="284"/>
      <c r="P132" s="284"/>
      <c r="Q132" s="484"/>
    </row>
    <row r="133" spans="1:17" ht="18" customHeight="1">
      <c r="A133" s="325">
        <v>13</v>
      </c>
      <c r="B133" s="356" t="s">
        <v>400</v>
      </c>
      <c r="C133" s="336">
        <v>4864892</v>
      </c>
      <c r="D133" s="128" t="s">
        <v>12</v>
      </c>
      <c r="E133" s="96" t="s">
        <v>347</v>
      </c>
      <c r="F133" s="323">
        <v>500</v>
      </c>
      <c r="G133" s="342">
        <v>999574</v>
      </c>
      <c r="H133" s="343">
        <v>999574</v>
      </c>
      <c r="I133" s="284">
        <f>G133-H133</f>
        <v>0</v>
      </c>
      <c r="J133" s="284">
        <f t="shared" si="20"/>
        <v>0</v>
      </c>
      <c r="K133" s="284">
        <f t="shared" si="18"/>
        <v>0</v>
      </c>
      <c r="L133" s="342">
        <v>17076</v>
      </c>
      <c r="M133" s="343">
        <v>17076</v>
      </c>
      <c r="N133" s="284">
        <f>L133-M133</f>
        <v>0</v>
      </c>
      <c r="O133" s="284">
        <f t="shared" si="21"/>
        <v>0</v>
      </c>
      <c r="P133" s="284">
        <f t="shared" si="19"/>
        <v>0</v>
      </c>
      <c r="Q133" s="517"/>
    </row>
    <row r="134" spans="1:17" ht="18" customHeight="1">
      <c r="A134" s="325">
        <v>14</v>
      </c>
      <c r="B134" s="356" t="s">
        <v>403</v>
      </c>
      <c r="C134" s="336">
        <v>4865048</v>
      </c>
      <c r="D134" s="128" t="s">
        <v>12</v>
      </c>
      <c r="E134" s="96" t="s">
        <v>347</v>
      </c>
      <c r="F134" s="323">
        <v>250</v>
      </c>
      <c r="G134" s="342">
        <v>999871</v>
      </c>
      <c r="H134" s="343">
        <v>999871</v>
      </c>
      <c r="I134" s="284">
        <f>G134-H134</f>
        <v>0</v>
      </c>
      <c r="J134" s="284">
        <f>$F134*I134</f>
        <v>0</v>
      </c>
      <c r="K134" s="284">
        <f>J134/1000000</f>
        <v>0</v>
      </c>
      <c r="L134" s="342">
        <v>999883</v>
      </c>
      <c r="M134" s="343">
        <v>999883</v>
      </c>
      <c r="N134" s="284">
        <f>L134-M134</f>
        <v>0</v>
      </c>
      <c r="O134" s="284">
        <f>$F134*N134</f>
        <v>0</v>
      </c>
      <c r="P134" s="284">
        <f>O134/1000000</f>
        <v>0</v>
      </c>
      <c r="Q134" s="504"/>
    </row>
    <row r="135" spans="1:17" ht="18" customHeight="1">
      <c r="A135" s="325">
        <v>15</v>
      </c>
      <c r="B135" s="356" t="s">
        <v>119</v>
      </c>
      <c r="C135" s="336">
        <v>4902508</v>
      </c>
      <c r="D135" s="128" t="s">
        <v>12</v>
      </c>
      <c r="E135" s="96" t="s">
        <v>347</v>
      </c>
      <c r="F135" s="323">
        <v>833.33</v>
      </c>
      <c r="G135" s="342">
        <v>0</v>
      </c>
      <c r="H135" s="343">
        <v>0</v>
      </c>
      <c r="I135" s="284">
        <f>G135-H135</f>
        <v>0</v>
      </c>
      <c r="J135" s="284">
        <f>$F135*I135</f>
        <v>0</v>
      </c>
      <c r="K135" s="284">
        <f>J135/1000000</f>
        <v>0</v>
      </c>
      <c r="L135" s="342">
        <v>0</v>
      </c>
      <c r="M135" s="343">
        <v>0</v>
      </c>
      <c r="N135" s="284">
        <f>L135-M135</f>
        <v>0</v>
      </c>
      <c r="O135" s="284">
        <f>$F135*N135</f>
        <v>0</v>
      </c>
      <c r="P135" s="284">
        <f>O135/1000000</f>
        <v>0</v>
      </c>
      <c r="Q135" s="484"/>
    </row>
    <row r="136" spans="1:17" ht="18" customHeight="1">
      <c r="A136" s="325"/>
      <c r="B136" s="357" t="s">
        <v>188</v>
      </c>
      <c r="C136" s="336"/>
      <c r="D136" s="128"/>
      <c r="E136" s="128"/>
      <c r="F136" s="323"/>
      <c r="G136" s="342"/>
      <c r="H136" s="343"/>
      <c r="I136" s="284"/>
      <c r="J136" s="284"/>
      <c r="K136" s="284"/>
      <c r="L136" s="269"/>
      <c r="M136" s="284"/>
      <c r="N136" s="284"/>
      <c r="O136" s="284"/>
      <c r="P136" s="284"/>
      <c r="Q136" s="484"/>
    </row>
    <row r="137" spans="1:17" ht="18" customHeight="1">
      <c r="A137" s="325">
        <v>16</v>
      </c>
      <c r="B137" s="324" t="s">
        <v>189</v>
      </c>
      <c r="C137" s="336">
        <v>4865133</v>
      </c>
      <c r="D137" s="84" t="s">
        <v>12</v>
      </c>
      <c r="E137" s="96" t="s">
        <v>347</v>
      </c>
      <c r="F137" s="323">
        <v>-100</v>
      </c>
      <c r="G137" s="342">
        <v>376746</v>
      </c>
      <c r="H137" s="343">
        <v>378985</v>
      </c>
      <c r="I137" s="284">
        <f>G137-H137</f>
        <v>-2239</v>
      </c>
      <c r="J137" s="284">
        <f t="shared" si="20"/>
        <v>223900</v>
      </c>
      <c r="K137" s="284">
        <f t="shared" si="18"/>
        <v>0.2239</v>
      </c>
      <c r="L137" s="342">
        <v>49177</v>
      </c>
      <c r="M137" s="343">
        <v>49451</v>
      </c>
      <c r="N137" s="284">
        <f>L137-M137</f>
        <v>-274</v>
      </c>
      <c r="O137" s="284">
        <f t="shared" si="21"/>
        <v>27400</v>
      </c>
      <c r="P137" s="284">
        <f t="shared" si="19"/>
        <v>0.0274</v>
      </c>
      <c r="Q137" s="484"/>
    </row>
    <row r="138" spans="1:17" ht="18" customHeight="1">
      <c r="A138" s="325"/>
      <c r="B138" s="358" t="s">
        <v>190</v>
      </c>
      <c r="C138" s="336"/>
      <c r="D138" s="84"/>
      <c r="E138" s="128"/>
      <c r="F138" s="323"/>
      <c r="G138" s="427"/>
      <c r="H138" s="430"/>
      <c r="I138" s="284"/>
      <c r="J138" s="284"/>
      <c r="K138" s="284"/>
      <c r="L138" s="269"/>
      <c r="M138" s="284"/>
      <c r="N138" s="284"/>
      <c r="O138" s="284"/>
      <c r="P138" s="284"/>
      <c r="Q138" s="484"/>
    </row>
    <row r="139" spans="1:17" ht="18" customHeight="1">
      <c r="A139" s="325">
        <v>17</v>
      </c>
      <c r="B139" s="324" t="s">
        <v>177</v>
      </c>
      <c r="C139" s="336">
        <v>4865076</v>
      </c>
      <c r="D139" s="84" t="s">
        <v>12</v>
      </c>
      <c r="E139" s="96" t="s">
        <v>347</v>
      </c>
      <c r="F139" s="323">
        <v>-100</v>
      </c>
      <c r="G139" s="342">
        <v>4274</v>
      </c>
      <c r="H139" s="343">
        <v>4208</v>
      </c>
      <c r="I139" s="284">
        <f>G139-H139</f>
        <v>66</v>
      </c>
      <c r="J139" s="284">
        <f t="shared" si="20"/>
        <v>-6600</v>
      </c>
      <c r="K139" s="284">
        <f t="shared" si="18"/>
        <v>-0.0066</v>
      </c>
      <c r="L139" s="342">
        <v>24632</v>
      </c>
      <c r="M139" s="343">
        <v>24040</v>
      </c>
      <c r="N139" s="284">
        <f>L139-M139</f>
        <v>592</v>
      </c>
      <c r="O139" s="284">
        <f t="shared" si="21"/>
        <v>-59200</v>
      </c>
      <c r="P139" s="284">
        <f t="shared" si="19"/>
        <v>-0.0592</v>
      </c>
      <c r="Q139" s="483"/>
    </row>
    <row r="140" spans="1:17" ht="18" customHeight="1">
      <c r="A140" s="325">
        <v>18</v>
      </c>
      <c r="B140" s="356" t="s">
        <v>191</v>
      </c>
      <c r="C140" s="336">
        <v>4865077</v>
      </c>
      <c r="D140" s="128" t="s">
        <v>12</v>
      </c>
      <c r="E140" s="96" t="s">
        <v>347</v>
      </c>
      <c r="F140" s="323">
        <v>-100</v>
      </c>
      <c r="G140" s="342">
        <v>0</v>
      </c>
      <c r="H140" s="343">
        <v>0</v>
      </c>
      <c r="I140" s="284">
        <f>G140-H140</f>
        <v>0</v>
      </c>
      <c r="J140" s="284">
        <f t="shared" si="20"/>
        <v>0</v>
      </c>
      <c r="K140" s="284">
        <f t="shared" si="18"/>
        <v>0</v>
      </c>
      <c r="L140" s="342">
        <v>0</v>
      </c>
      <c r="M140" s="343">
        <v>0</v>
      </c>
      <c r="N140" s="284">
        <f>L140-M140</f>
        <v>0</v>
      </c>
      <c r="O140" s="284">
        <f t="shared" si="21"/>
        <v>0</v>
      </c>
      <c r="P140" s="284">
        <f t="shared" si="19"/>
        <v>0</v>
      </c>
      <c r="Q140" s="484"/>
    </row>
    <row r="141" spans="1:17" ht="18" customHeight="1">
      <c r="A141" s="615"/>
      <c r="B141" s="357" t="s">
        <v>49</v>
      </c>
      <c r="C141" s="660"/>
      <c r="D141" s="92"/>
      <c r="E141" s="92"/>
      <c r="F141" s="323"/>
      <c r="G141" s="427"/>
      <c r="H141" s="430"/>
      <c r="I141" s="284"/>
      <c r="J141" s="284"/>
      <c r="K141" s="284"/>
      <c r="L141" s="269"/>
      <c r="M141" s="284"/>
      <c r="N141" s="284"/>
      <c r="O141" s="284"/>
      <c r="P141" s="284"/>
      <c r="Q141" s="484"/>
    </row>
    <row r="142" spans="1:17" ht="18" customHeight="1">
      <c r="A142" s="325">
        <v>19</v>
      </c>
      <c r="B142" s="574" t="s">
        <v>196</v>
      </c>
      <c r="C142" s="336">
        <v>4864806</v>
      </c>
      <c r="D142" s="96" t="s">
        <v>12</v>
      </c>
      <c r="E142" s="96" t="s">
        <v>347</v>
      </c>
      <c r="F142" s="323">
        <v>-125</v>
      </c>
      <c r="G142" s="342">
        <v>175505</v>
      </c>
      <c r="H142" s="343">
        <v>176808</v>
      </c>
      <c r="I142" s="284">
        <f>G142-H142</f>
        <v>-1303</v>
      </c>
      <c r="J142" s="284">
        <f>$F142*I142</f>
        <v>162875</v>
      </c>
      <c r="K142" s="284">
        <f>J142/1000000</f>
        <v>0.162875</v>
      </c>
      <c r="L142" s="342">
        <v>262419</v>
      </c>
      <c r="M142" s="343">
        <v>261658</v>
      </c>
      <c r="N142" s="284">
        <f>L142-M142</f>
        <v>761</v>
      </c>
      <c r="O142" s="284">
        <f>$F142*N142</f>
        <v>-95125</v>
      </c>
      <c r="P142" s="284">
        <f>O142/1000000</f>
        <v>-0.095125</v>
      </c>
      <c r="Q142" s="484"/>
    </row>
    <row r="143" spans="1:17" ht="18" customHeight="1">
      <c r="A143" s="325"/>
      <c r="B143" s="358" t="s">
        <v>50</v>
      </c>
      <c r="C143" s="323"/>
      <c r="D143" s="84"/>
      <c r="E143" s="84"/>
      <c r="F143" s="323"/>
      <c r="G143" s="427"/>
      <c r="H143" s="430"/>
      <c r="I143" s="284"/>
      <c r="J143" s="284"/>
      <c r="K143" s="284"/>
      <c r="L143" s="269"/>
      <c r="M143" s="284"/>
      <c r="N143" s="284"/>
      <c r="O143" s="284"/>
      <c r="P143" s="284"/>
      <c r="Q143" s="484"/>
    </row>
    <row r="144" spans="1:17" ht="18" customHeight="1">
      <c r="A144" s="325"/>
      <c r="B144" s="358" t="s">
        <v>51</v>
      </c>
      <c r="C144" s="323"/>
      <c r="D144" s="84"/>
      <c r="E144" s="84"/>
      <c r="F144" s="323"/>
      <c r="G144" s="427"/>
      <c r="H144" s="430"/>
      <c r="I144" s="284"/>
      <c r="J144" s="284"/>
      <c r="K144" s="284"/>
      <c r="L144" s="269"/>
      <c r="M144" s="284"/>
      <c r="N144" s="284"/>
      <c r="O144" s="284"/>
      <c r="P144" s="284"/>
      <c r="Q144" s="484"/>
    </row>
    <row r="145" spans="1:17" ht="18" customHeight="1">
      <c r="A145" s="325"/>
      <c r="B145" s="358" t="s">
        <v>52</v>
      </c>
      <c r="C145" s="323"/>
      <c r="D145" s="84"/>
      <c r="E145" s="84"/>
      <c r="F145" s="323"/>
      <c r="G145" s="427"/>
      <c r="H145" s="430"/>
      <c r="I145" s="284"/>
      <c r="J145" s="284"/>
      <c r="K145" s="284"/>
      <c r="L145" s="269"/>
      <c r="M145" s="284"/>
      <c r="N145" s="284"/>
      <c r="O145" s="284"/>
      <c r="P145" s="284"/>
      <c r="Q145" s="484"/>
    </row>
    <row r="146" spans="1:17" ht="17.25" customHeight="1">
      <c r="A146" s="325">
        <v>20</v>
      </c>
      <c r="B146" s="356" t="s">
        <v>53</v>
      </c>
      <c r="C146" s="336">
        <v>4865090</v>
      </c>
      <c r="D146" s="128" t="s">
        <v>12</v>
      </c>
      <c r="E146" s="96" t="s">
        <v>347</v>
      </c>
      <c r="F146" s="323">
        <v>-100</v>
      </c>
      <c r="G146" s="342">
        <v>9223</v>
      </c>
      <c r="H146" s="343">
        <v>9224</v>
      </c>
      <c r="I146" s="284">
        <f>G146-H146</f>
        <v>-1</v>
      </c>
      <c r="J146" s="284">
        <f t="shared" si="20"/>
        <v>100</v>
      </c>
      <c r="K146" s="284">
        <f t="shared" si="18"/>
        <v>0.0001</v>
      </c>
      <c r="L146" s="342">
        <v>37528</v>
      </c>
      <c r="M146" s="343">
        <v>37525</v>
      </c>
      <c r="N146" s="284">
        <f>L146-M146</f>
        <v>3</v>
      </c>
      <c r="O146" s="284">
        <f t="shared" si="21"/>
        <v>-300</v>
      </c>
      <c r="P146" s="284">
        <f t="shared" si="19"/>
        <v>-0.0003</v>
      </c>
      <c r="Q146" s="525"/>
    </row>
    <row r="147" spans="1:17" ht="18" customHeight="1">
      <c r="A147" s="325">
        <v>21</v>
      </c>
      <c r="B147" s="356" t="s">
        <v>54</v>
      </c>
      <c r="C147" s="336">
        <v>4902519</v>
      </c>
      <c r="D147" s="128" t="s">
        <v>12</v>
      </c>
      <c r="E147" s="96" t="s">
        <v>347</v>
      </c>
      <c r="F147" s="323">
        <v>-100</v>
      </c>
      <c r="G147" s="342">
        <v>11403</v>
      </c>
      <c r="H147" s="343">
        <v>11391</v>
      </c>
      <c r="I147" s="284">
        <f>G147-H147</f>
        <v>12</v>
      </c>
      <c r="J147" s="284">
        <f t="shared" si="20"/>
        <v>-1200</v>
      </c>
      <c r="K147" s="284">
        <f t="shared" si="18"/>
        <v>-0.0012</v>
      </c>
      <c r="L147" s="342">
        <v>69642</v>
      </c>
      <c r="M147" s="343">
        <v>67887</v>
      </c>
      <c r="N147" s="284">
        <f>L147-M147</f>
        <v>1755</v>
      </c>
      <c r="O147" s="284">
        <f t="shared" si="21"/>
        <v>-175500</v>
      </c>
      <c r="P147" s="284">
        <f t="shared" si="19"/>
        <v>-0.1755</v>
      </c>
      <c r="Q147" s="484"/>
    </row>
    <row r="148" spans="1:17" ht="18" customHeight="1">
      <c r="A148" s="325">
        <v>22</v>
      </c>
      <c r="B148" s="356" t="s">
        <v>55</v>
      </c>
      <c r="C148" s="336">
        <v>4902539</v>
      </c>
      <c r="D148" s="128" t="s">
        <v>12</v>
      </c>
      <c r="E148" s="96" t="s">
        <v>347</v>
      </c>
      <c r="F148" s="323">
        <v>-100</v>
      </c>
      <c r="G148" s="342">
        <v>645</v>
      </c>
      <c r="H148" s="343">
        <v>628</v>
      </c>
      <c r="I148" s="284">
        <f>G148-H148</f>
        <v>17</v>
      </c>
      <c r="J148" s="284">
        <f>$F148*I148</f>
        <v>-1700</v>
      </c>
      <c r="K148" s="284">
        <f>J148/1000000</f>
        <v>-0.0017</v>
      </c>
      <c r="L148" s="342">
        <v>7853</v>
      </c>
      <c r="M148" s="343">
        <v>4713</v>
      </c>
      <c r="N148" s="284">
        <f>L148-M148</f>
        <v>3140</v>
      </c>
      <c r="O148" s="284">
        <f>$F148*N148</f>
        <v>-314000</v>
      </c>
      <c r="P148" s="284">
        <f>O148/1000000</f>
        <v>-0.314</v>
      </c>
      <c r="Q148" s="484"/>
    </row>
    <row r="149" spans="1:17" ht="18" customHeight="1">
      <c r="A149" s="325"/>
      <c r="B149" s="357" t="s">
        <v>56</v>
      </c>
      <c r="C149" s="336"/>
      <c r="D149" s="128"/>
      <c r="E149" s="128"/>
      <c r="F149" s="323"/>
      <c r="G149" s="427"/>
      <c r="H149" s="430"/>
      <c r="I149" s="284"/>
      <c r="J149" s="284"/>
      <c r="K149" s="284"/>
      <c r="L149" s="269"/>
      <c r="M149" s="284"/>
      <c r="N149" s="284"/>
      <c r="O149" s="284"/>
      <c r="P149" s="284"/>
      <c r="Q149" s="484"/>
    </row>
    <row r="150" spans="1:17" ht="18" customHeight="1">
      <c r="A150" s="325">
        <v>23</v>
      </c>
      <c r="B150" s="356" t="s">
        <v>57</v>
      </c>
      <c r="C150" s="336">
        <v>4902554</v>
      </c>
      <c r="D150" s="128" t="s">
        <v>12</v>
      </c>
      <c r="E150" s="96" t="s">
        <v>347</v>
      </c>
      <c r="F150" s="323">
        <v>-100</v>
      </c>
      <c r="G150" s="342">
        <v>11090</v>
      </c>
      <c r="H150" s="343">
        <v>10975</v>
      </c>
      <c r="I150" s="284">
        <f aca="true" t="shared" si="22" ref="I150:I157">G150-H150</f>
        <v>115</v>
      </c>
      <c r="J150" s="284">
        <f>$F150*I150</f>
        <v>-11500</v>
      </c>
      <c r="K150" s="284">
        <f>J150/1000000</f>
        <v>-0.0115</v>
      </c>
      <c r="L150" s="342">
        <v>11165</v>
      </c>
      <c r="M150" s="343">
        <v>10704</v>
      </c>
      <c r="N150" s="284">
        <f aca="true" t="shared" si="23" ref="N150:N157">L150-M150</f>
        <v>461</v>
      </c>
      <c r="O150" s="284">
        <f>$F150*N150</f>
        <v>-46100</v>
      </c>
      <c r="P150" s="284">
        <f>O150/1000000</f>
        <v>-0.0461</v>
      </c>
      <c r="Q150" s="484"/>
    </row>
    <row r="151" spans="1:17" ht="18" customHeight="1">
      <c r="A151" s="325">
        <v>24</v>
      </c>
      <c r="B151" s="356" t="s">
        <v>58</v>
      </c>
      <c r="C151" s="336">
        <v>4902522</v>
      </c>
      <c r="D151" s="128" t="s">
        <v>12</v>
      </c>
      <c r="E151" s="96" t="s">
        <v>347</v>
      </c>
      <c r="F151" s="323">
        <v>-100</v>
      </c>
      <c r="G151" s="342">
        <v>840</v>
      </c>
      <c r="H151" s="343">
        <v>840</v>
      </c>
      <c r="I151" s="284">
        <f t="shared" si="22"/>
        <v>0</v>
      </c>
      <c r="J151" s="284">
        <f t="shared" si="20"/>
        <v>0</v>
      </c>
      <c r="K151" s="284">
        <f t="shared" si="18"/>
        <v>0</v>
      </c>
      <c r="L151" s="342">
        <v>185</v>
      </c>
      <c r="M151" s="343">
        <v>185</v>
      </c>
      <c r="N151" s="284">
        <f t="shared" si="23"/>
        <v>0</v>
      </c>
      <c r="O151" s="284">
        <f t="shared" si="21"/>
        <v>0</v>
      </c>
      <c r="P151" s="284">
        <f t="shared" si="19"/>
        <v>0</v>
      </c>
      <c r="Q151" s="484"/>
    </row>
    <row r="152" spans="1:17" ht="18" customHeight="1">
      <c r="A152" s="325">
        <v>25</v>
      </c>
      <c r="B152" s="356" t="s">
        <v>59</v>
      </c>
      <c r="C152" s="336">
        <v>4902523</v>
      </c>
      <c r="D152" s="128" t="s">
        <v>12</v>
      </c>
      <c r="E152" s="96" t="s">
        <v>347</v>
      </c>
      <c r="F152" s="323">
        <v>-100</v>
      </c>
      <c r="G152" s="342">
        <v>999815</v>
      </c>
      <c r="H152" s="343">
        <v>999815</v>
      </c>
      <c r="I152" s="284">
        <f t="shared" si="22"/>
        <v>0</v>
      </c>
      <c r="J152" s="284">
        <f t="shared" si="20"/>
        <v>0</v>
      </c>
      <c r="K152" s="284">
        <f t="shared" si="18"/>
        <v>0</v>
      </c>
      <c r="L152" s="342">
        <v>999943</v>
      </c>
      <c r="M152" s="343">
        <v>999943</v>
      </c>
      <c r="N152" s="284">
        <f t="shared" si="23"/>
        <v>0</v>
      </c>
      <c r="O152" s="284">
        <f t="shared" si="21"/>
        <v>0</v>
      </c>
      <c r="P152" s="284">
        <f t="shared" si="19"/>
        <v>0</v>
      </c>
      <c r="Q152" s="484"/>
    </row>
    <row r="153" spans="1:17" ht="18" customHeight="1">
      <c r="A153" s="325">
        <v>26</v>
      </c>
      <c r="B153" s="356" t="s">
        <v>60</v>
      </c>
      <c r="C153" s="336">
        <v>4902547</v>
      </c>
      <c r="D153" s="128" t="s">
        <v>12</v>
      </c>
      <c r="E153" s="96" t="s">
        <v>347</v>
      </c>
      <c r="F153" s="323">
        <v>-100</v>
      </c>
      <c r="G153" s="342">
        <v>5885</v>
      </c>
      <c r="H153" s="343">
        <v>5885</v>
      </c>
      <c r="I153" s="284">
        <f t="shared" si="22"/>
        <v>0</v>
      </c>
      <c r="J153" s="284">
        <f>$F153*I153</f>
        <v>0</v>
      </c>
      <c r="K153" s="284">
        <f>J153/1000000</f>
        <v>0</v>
      </c>
      <c r="L153" s="342">
        <v>8891</v>
      </c>
      <c r="M153" s="343">
        <v>8891</v>
      </c>
      <c r="N153" s="284">
        <f t="shared" si="23"/>
        <v>0</v>
      </c>
      <c r="O153" s="284">
        <f>$F153*N153</f>
        <v>0</v>
      </c>
      <c r="P153" s="284">
        <f>O153/1000000</f>
        <v>0</v>
      </c>
      <c r="Q153" s="484"/>
    </row>
    <row r="154" spans="1:17" ht="18" customHeight="1">
      <c r="A154" s="325">
        <v>27</v>
      </c>
      <c r="B154" s="324" t="s">
        <v>61</v>
      </c>
      <c r="C154" s="323">
        <v>4902605</v>
      </c>
      <c r="D154" s="84" t="s">
        <v>12</v>
      </c>
      <c r="E154" s="96" t="s">
        <v>347</v>
      </c>
      <c r="F154" s="544">
        <v>-1333.33</v>
      </c>
      <c r="G154" s="342">
        <v>0</v>
      </c>
      <c r="H154" s="343">
        <v>0</v>
      </c>
      <c r="I154" s="284">
        <f t="shared" si="22"/>
        <v>0</v>
      </c>
      <c r="J154" s="284">
        <f t="shared" si="20"/>
        <v>0</v>
      </c>
      <c r="K154" s="284">
        <f t="shared" si="18"/>
        <v>0</v>
      </c>
      <c r="L154" s="342">
        <v>0</v>
      </c>
      <c r="M154" s="343">
        <v>0</v>
      </c>
      <c r="N154" s="284">
        <f t="shared" si="23"/>
        <v>0</v>
      </c>
      <c r="O154" s="284">
        <f t="shared" si="21"/>
        <v>0</v>
      </c>
      <c r="P154" s="284">
        <f t="shared" si="19"/>
        <v>0</v>
      </c>
      <c r="Q154" s="484"/>
    </row>
    <row r="155" spans="1:17" ht="18" customHeight="1">
      <c r="A155" s="325">
        <v>28</v>
      </c>
      <c r="B155" s="324" t="s">
        <v>62</v>
      </c>
      <c r="C155" s="323">
        <v>4902526</v>
      </c>
      <c r="D155" s="84" t="s">
        <v>12</v>
      </c>
      <c r="E155" s="96" t="s">
        <v>347</v>
      </c>
      <c r="F155" s="323">
        <v>-100</v>
      </c>
      <c r="G155" s="342">
        <v>16050</v>
      </c>
      <c r="H155" s="343">
        <v>16082</v>
      </c>
      <c r="I155" s="284">
        <f t="shared" si="22"/>
        <v>-32</v>
      </c>
      <c r="J155" s="284">
        <f t="shared" si="20"/>
        <v>3200</v>
      </c>
      <c r="K155" s="284">
        <f t="shared" si="18"/>
        <v>0.0032</v>
      </c>
      <c r="L155" s="342">
        <v>21914</v>
      </c>
      <c r="M155" s="343">
        <v>21684</v>
      </c>
      <c r="N155" s="284">
        <f t="shared" si="23"/>
        <v>230</v>
      </c>
      <c r="O155" s="284">
        <f t="shared" si="21"/>
        <v>-23000</v>
      </c>
      <c r="P155" s="284">
        <f t="shared" si="19"/>
        <v>-0.023</v>
      </c>
      <c r="Q155" s="484"/>
    </row>
    <row r="156" spans="1:17" ht="18" customHeight="1">
      <c r="A156" s="325">
        <v>29</v>
      </c>
      <c r="B156" s="324" t="s">
        <v>63</v>
      </c>
      <c r="C156" s="323">
        <v>4902529</v>
      </c>
      <c r="D156" s="84" t="s">
        <v>12</v>
      </c>
      <c r="E156" s="96" t="s">
        <v>347</v>
      </c>
      <c r="F156" s="323">
        <v>-44.44</v>
      </c>
      <c r="G156" s="342">
        <v>990863</v>
      </c>
      <c r="H156" s="343">
        <v>990926</v>
      </c>
      <c r="I156" s="284">
        <f t="shared" si="22"/>
        <v>-63</v>
      </c>
      <c r="J156" s="784">
        <f t="shared" si="20"/>
        <v>2799.72</v>
      </c>
      <c r="K156" s="792">
        <f t="shared" si="18"/>
        <v>0.00279972</v>
      </c>
      <c r="L156" s="342">
        <v>263</v>
      </c>
      <c r="M156" s="343">
        <v>306</v>
      </c>
      <c r="N156" s="284">
        <f t="shared" si="23"/>
        <v>-43</v>
      </c>
      <c r="O156" s="284">
        <f t="shared" si="21"/>
        <v>1910.9199999999998</v>
      </c>
      <c r="P156" s="791">
        <f t="shared" si="19"/>
        <v>0.0019109199999999998</v>
      </c>
      <c r="Q156" s="504"/>
    </row>
    <row r="157" spans="1:17" ht="18" customHeight="1">
      <c r="A157" s="325">
        <v>30</v>
      </c>
      <c r="B157" s="324" t="s">
        <v>145</v>
      </c>
      <c r="C157" s="323">
        <v>4865087</v>
      </c>
      <c r="D157" s="84" t="s">
        <v>12</v>
      </c>
      <c r="E157" s="96" t="s">
        <v>347</v>
      </c>
      <c r="F157" s="323">
        <v>-100</v>
      </c>
      <c r="G157" s="342">
        <v>0</v>
      </c>
      <c r="H157" s="343">
        <v>0</v>
      </c>
      <c r="I157" s="284">
        <f t="shared" si="22"/>
        <v>0</v>
      </c>
      <c r="J157" s="284">
        <f t="shared" si="20"/>
        <v>0</v>
      </c>
      <c r="K157" s="284">
        <f t="shared" si="18"/>
        <v>0</v>
      </c>
      <c r="L157" s="342">
        <v>0</v>
      </c>
      <c r="M157" s="343">
        <v>0</v>
      </c>
      <c r="N157" s="284">
        <f t="shared" si="23"/>
        <v>0</v>
      </c>
      <c r="O157" s="284">
        <f t="shared" si="21"/>
        <v>0</v>
      </c>
      <c r="P157" s="284">
        <f t="shared" si="19"/>
        <v>0</v>
      </c>
      <c r="Q157" s="484"/>
    </row>
    <row r="158" spans="1:17" ht="18" customHeight="1">
      <c r="A158" s="325"/>
      <c r="B158" s="358" t="s">
        <v>78</v>
      </c>
      <c r="C158" s="323"/>
      <c r="D158" s="84"/>
      <c r="E158" s="84"/>
      <c r="F158" s="323"/>
      <c r="G158" s="427"/>
      <c r="H158" s="430"/>
      <c r="I158" s="284"/>
      <c r="J158" s="284"/>
      <c r="K158" s="284"/>
      <c r="L158" s="269"/>
      <c r="M158" s="284"/>
      <c r="N158" s="284"/>
      <c r="O158" s="284"/>
      <c r="P158" s="284"/>
      <c r="Q158" s="484"/>
    </row>
    <row r="159" spans="1:17" ht="18" customHeight="1">
      <c r="A159" s="325">
        <v>31</v>
      </c>
      <c r="B159" s="324" t="s">
        <v>79</v>
      </c>
      <c r="C159" s="323">
        <v>4902577</v>
      </c>
      <c r="D159" s="84" t="s">
        <v>12</v>
      </c>
      <c r="E159" s="96" t="s">
        <v>347</v>
      </c>
      <c r="F159" s="323">
        <v>400</v>
      </c>
      <c r="G159" s="342">
        <v>995607</v>
      </c>
      <c r="H159" s="343">
        <v>995607</v>
      </c>
      <c r="I159" s="284">
        <f>G159-H159</f>
        <v>0</v>
      </c>
      <c r="J159" s="284">
        <f t="shared" si="20"/>
        <v>0</v>
      </c>
      <c r="K159" s="284">
        <f t="shared" si="18"/>
        <v>0</v>
      </c>
      <c r="L159" s="342">
        <v>54</v>
      </c>
      <c r="M159" s="343">
        <v>54</v>
      </c>
      <c r="N159" s="284">
        <f>L159-M159</f>
        <v>0</v>
      </c>
      <c r="O159" s="284">
        <f t="shared" si="21"/>
        <v>0</v>
      </c>
      <c r="P159" s="284">
        <f t="shared" si="19"/>
        <v>0</v>
      </c>
      <c r="Q159" s="484"/>
    </row>
    <row r="160" spans="1:17" ht="18" customHeight="1">
      <c r="A160" s="325">
        <v>32</v>
      </c>
      <c r="B160" s="324" t="s">
        <v>80</v>
      </c>
      <c r="C160" s="323">
        <v>4902525</v>
      </c>
      <c r="D160" s="84" t="s">
        <v>12</v>
      </c>
      <c r="E160" s="96" t="s">
        <v>347</v>
      </c>
      <c r="F160" s="323">
        <v>-400</v>
      </c>
      <c r="G160" s="342">
        <v>999919</v>
      </c>
      <c r="H160" s="343">
        <v>999919</v>
      </c>
      <c r="I160" s="284">
        <f>G160-H160</f>
        <v>0</v>
      </c>
      <c r="J160" s="284">
        <f>$F160*I160</f>
        <v>0</v>
      </c>
      <c r="K160" s="284">
        <f>J160/1000000</f>
        <v>0</v>
      </c>
      <c r="L160" s="342">
        <v>3</v>
      </c>
      <c r="M160" s="343">
        <v>3</v>
      </c>
      <c r="N160" s="284">
        <f>L160-M160</f>
        <v>0</v>
      </c>
      <c r="O160" s="284">
        <f>$F160*N160</f>
        <v>0</v>
      </c>
      <c r="P160" s="284">
        <f>O160/1000000</f>
        <v>0</v>
      </c>
      <c r="Q160" s="484"/>
    </row>
    <row r="161" spans="1:17" ht="15" customHeight="1" thickBot="1">
      <c r="A161" s="664"/>
      <c r="B161" s="523"/>
      <c r="C161" s="523"/>
      <c r="D161" s="523"/>
      <c r="E161" s="523"/>
      <c r="F161" s="523"/>
      <c r="G161" s="665"/>
      <c r="H161" s="666"/>
      <c r="I161" s="523"/>
      <c r="J161" s="523"/>
      <c r="K161" s="667"/>
      <c r="L161" s="664"/>
      <c r="M161" s="523"/>
      <c r="N161" s="523"/>
      <c r="O161" s="523"/>
      <c r="P161" s="667"/>
      <c r="Q161" s="620"/>
    </row>
    <row r="162" ht="13.5" thickTop="1"/>
    <row r="163" spans="1:16" ht="20.25">
      <c r="A163" s="317" t="s">
        <v>314</v>
      </c>
      <c r="K163" s="661">
        <f>SUM(K114:K161)</f>
        <v>0.07027472000000001</v>
      </c>
      <c r="P163" s="661">
        <f>SUM(P114:P161)</f>
        <v>-2.9957140800000004</v>
      </c>
    </row>
    <row r="164" spans="1:16" ht="12.75">
      <c r="A164" s="59"/>
      <c r="K164" s="609"/>
      <c r="P164" s="609"/>
    </row>
    <row r="165" spans="1:16" ht="12.75">
      <c r="A165" s="59"/>
      <c r="K165" s="609"/>
      <c r="P165" s="609"/>
    </row>
    <row r="166" spans="1:17" ht="18">
      <c r="A166" s="59"/>
      <c r="K166" s="609"/>
      <c r="P166" s="609"/>
      <c r="Q166" s="655" t="str">
        <f>NDPL!$Q$1</f>
        <v>JUNE-2016</v>
      </c>
    </row>
    <row r="167" spans="1:16" ht="12.75">
      <c r="A167" s="59"/>
      <c r="K167" s="609"/>
      <c r="P167" s="609"/>
    </row>
    <row r="168" spans="1:16" ht="12.75">
      <c r="A168" s="59"/>
      <c r="K168" s="609"/>
      <c r="P168" s="609"/>
    </row>
    <row r="169" spans="1:16" ht="12.75">
      <c r="A169" s="59"/>
      <c r="K169" s="609"/>
      <c r="P169" s="609"/>
    </row>
    <row r="170" spans="1:11" ht="13.5" thickBot="1">
      <c r="A170" s="2"/>
      <c r="B170" s="7"/>
      <c r="C170" s="7"/>
      <c r="D170" s="55"/>
      <c r="E170" s="55"/>
      <c r="F170" s="21"/>
      <c r="G170" s="21"/>
      <c r="H170" s="21"/>
      <c r="I170" s="21"/>
      <c r="J170" s="21"/>
      <c r="K170" s="56"/>
    </row>
    <row r="171" spans="1:17" ht="27.75">
      <c r="A171" s="413" t="s">
        <v>194</v>
      </c>
      <c r="B171" s="149"/>
      <c r="C171" s="145"/>
      <c r="D171" s="145"/>
      <c r="E171" s="145"/>
      <c r="F171" s="194"/>
      <c r="G171" s="194"/>
      <c r="H171" s="194"/>
      <c r="I171" s="194"/>
      <c r="J171" s="194"/>
      <c r="K171" s="195"/>
      <c r="L171" s="621"/>
      <c r="M171" s="621"/>
      <c r="N171" s="621"/>
      <c r="O171" s="621"/>
      <c r="P171" s="621"/>
      <c r="Q171" s="622"/>
    </row>
    <row r="172" spans="1:17" ht="24.75" customHeight="1">
      <c r="A172" s="412" t="s">
        <v>316</v>
      </c>
      <c r="B172" s="57"/>
      <c r="C172" s="57"/>
      <c r="D172" s="57"/>
      <c r="E172" s="57"/>
      <c r="F172" s="57"/>
      <c r="G172" s="57"/>
      <c r="H172" s="57"/>
      <c r="I172" s="57"/>
      <c r="J172" s="57"/>
      <c r="K172" s="411">
        <f>K108</f>
        <v>-3.5095836100000004</v>
      </c>
      <c r="L172" s="294"/>
      <c r="M172" s="294"/>
      <c r="N172" s="294"/>
      <c r="O172" s="294"/>
      <c r="P172" s="778">
        <f>P108</f>
        <v>41.11483884599999</v>
      </c>
      <c r="Q172" s="623"/>
    </row>
    <row r="173" spans="1:17" ht="24.75" customHeight="1">
      <c r="A173" s="412" t="s">
        <v>315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411">
        <f>K163</f>
        <v>0.07027472000000001</v>
      </c>
      <c r="L173" s="294"/>
      <c r="M173" s="294"/>
      <c r="N173" s="294"/>
      <c r="O173" s="294"/>
      <c r="P173" s="778">
        <f>P163</f>
        <v>-2.9957140800000004</v>
      </c>
      <c r="Q173" s="623"/>
    </row>
    <row r="174" spans="1:17" ht="24.75" customHeight="1">
      <c r="A174" s="412" t="s">
        <v>317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411">
        <f>'ROHTAK ROAD'!K45</f>
        <v>0.2496265</v>
      </c>
      <c r="L174" s="294"/>
      <c r="M174" s="294"/>
      <c r="N174" s="294"/>
      <c r="O174" s="294"/>
      <c r="P174" s="411">
        <f>'ROHTAK ROAD'!P45</f>
        <v>0.7262375</v>
      </c>
      <c r="Q174" s="623"/>
    </row>
    <row r="175" spans="1:17" ht="24.75" customHeight="1">
      <c r="A175" s="412" t="s">
        <v>318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411">
        <f>-MES!K40</f>
        <v>-0.035375</v>
      </c>
      <c r="L175" s="294"/>
      <c r="M175" s="294"/>
      <c r="N175" s="294"/>
      <c r="O175" s="294"/>
      <c r="P175" s="411">
        <f>-MES!P40</f>
        <v>-0.46285</v>
      </c>
      <c r="Q175" s="623"/>
    </row>
    <row r="176" spans="1:17" ht="29.25" customHeight="1" thickBot="1">
      <c r="A176" s="414" t="s">
        <v>195</v>
      </c>
      <c r="B176" s="196"/>
      <c r="C176" s="197"/>
      <c r="D176" s="197"/>
      <c r="E176" s="197"/>
      <c r="F176" s="197"/>
      <c r="G176" s="197"/>
      <c r="H176" s="197"/>
      <c r="I176" s="197"/>
      <c r="J176" s="197"/>
      <c r="K176" s="415">
        <f>SUM(K172:K175)</f>
        <v>-3.2250573900000004</v>
      </c>
      <c r="L176" s="668"/>
      <c r="M176" s="668"/>
      <c r="N176" s="668"/>
      <c r="O176" s="668"/>
      <c r="P176" s="415">
        <f>SUM(P172:P175)</f>
        <v>38.38251226599999</v>
      </c>
      <c r="Q176" s="625"/>
    </row>
    <row r="181" ht="13.5" thickBot="1"/>
    <row r="182" spans="1:17" ht="12.75">
      <c r="A182" s="626"/>
      <c r="B182" s="627"/>
      <c r="C182" s="627"/>
      <c r="D182" s="627"/>
      <c r="E182" s="627"/>
      <c r="F182" s="627"/>
      <c r="G182" s="627"/>
      <c r="H182" s="621"/>
      <c r="I182" s="621"/>
      <c r="J182" s="621"/>
      <c r="K182" s="621"/>
      <c r="L182" s="621"/>
      <c r="M182" s="621"/>
      <c r="N182" s="621"/>
      <c r="O182" s="621"/>
      <c r="P182" s="621"/>
      <c r="Q182" s="622"/>
    </row>
    <row r="183" spans="1:17" ht="26.25">
      <c r="A183" s="669" t="s">
        <v>328</v>
      </c>
      <c r="B183" s="629"/>
      <c r="C183" s="629"/>
      <c r="D183" s="629"/>
      <c r="E183" s="629"/>
      <c r="F183" s="629"/>
      <c r="G183" s="629"/>
      <c r="H183" s="520"/>
      <c r="I183" s="520"/>
      <c r="J183" s="520"/>
      <c r="K183" s="520"/>
      <c r="L183" s="520"/>
      <c r="M183" s="520"/>
      <c r="N183" s="520"/>
      <c r="O183" s="520"/>
      <c r="P183" s="520"/>
      <c r="Q183" s="623"/>
    </row>
    <row r="184" spans="1:17" ht="12.75">
      <c r="A184" s="630"/>
      <c r="B184" s="629"/>
      <c r="C184" s="629"/>
      <c r="D184" s="629"/>
      <c r="E184" s="629"/>
      <c r="F184" s="629"/>
      <c r="G184" s="629"/>
      <c r="H184" s="520"/>
      <c r="I184" s="520"/>
      <c r="J184" s="520"/>
      <c r="K184" s="520"/>
      <c r="L184" s="520"/>
      <c r="M184" s="520"/>
      <c r="N184" s="520"/>
      <c r="O184" s="520"/>
      <c r="P184" s="520"/>
      <c r="Q184" s="623"/>
    </row>
    <row r="185" spans="1:17" ht="15.75">
      <c r="A185" s="631"/>
      <c r="B185" s="632"/>
      <c r="C185" s="632"/>
      <c r="D185" s="632"/>
      <c r="E185" s="632"/>
      <c r="F185" s="632"/>
      <c r="G185" s="632"/>
      <c r="H185" s="520"/>
      <c r="I185" s="520"/>
      <c r="J185" s="520"/>
      <c r="K185" s="633" t="s">
        <v>340</v>
      </c>
      <c r="L185" s="520"/>
      <c r="M185" s="520"/>
      <c r="N185" s="520"/>
      <c r="O185" s="520"/>
      <c r="P185" s="633" t="s">
        <v>341</v>
      </c>
      <c r="Q185" s="623"/>
    </row>
    <row r="186" spans="1:17" ht="12.75">
      <c r="A186" s="634"/>
      <c r="B186" s="96"/>
      <c r="C186" s="96"/>
      <c r="D186" s="96"/>
      <c r="E186" s="96"/>
      <c r="F186" s="96"/>
      <c r="G186" s="96"/>
      <c r="H186" s="520"/>
      <c r="I186" s="520"/>
      <c r="J186" s="520"/>
      <c r="K186" s="520"/>
      <c r="L186" s="520"/>
      <c r="M186" s="520"/>
      <c r="N186" s="520"/>
      <c r="O186" s="520"/>
      <c r="P186" s="520"/>
      <c r="Q186" s="623"/>
    </row>
    <row r="187" spans="1:17" ht="12.75">
      <c r="A187" s="634"/>
      <c r="B187" s="96"/>
      <c r="C187" s="96"/>
      <c r="D187" s="96"/>
      <c r="E187" s="96"/>
      <c r="F187" s="96"/>
      <c r="G187" s="96"/>
      <c r="H187" s="520"/>
      <c r="I187" s="520"/>
      <c r="J187" s="520"/>
      <c r="K187" s="520"/>
      <c r="L187" s="520"/>
      <c r="M187" s="520"/>
      <c r="N187" s="520"/>
      <c r="O187" s="520"/>
      <c r="P187" s="520"/>
      <c r="Q187" s="623"/>
    </row>
    <row r="188" spans="1:17" ht="23.25">
      <c r="A188" s="670" t="s">
        <v>331</v>
      </c>
      <c r="B188" s="636"/>
      <c r="C188" s="636"/>
      <c r="D188" s="637"/>
      <c r="E188" s="637"/>
      <c r="F188" s="638"/>
      <c r="G188" s="637"/>
      <c r="H188" s="520"/>
      <c r="I188" s="520"/>
      <c r="J188" s="520"/>
      <c r="K188" s="671">
        <f>K176</f>
        <v>-3.2250573900000004</v>
      </c>
      <c r="L188" s="672" t="s">
        <v>329</v>
      </c>
      <c r="M188" s="673"/>
      <c r="N188" s="673"/>
      <c r="O188" s="673"/>
      <c r="P188" s="671">
        <f>P176</f>
        <v>38.38251226599999</v>
      </c>
      <c r="Q188" s="674" t="s">
        <v>329</v>
      </c>
    </row>
    <row r="189" spans="1:17" ht="23.25">
      <c r="A189" s="641"/>
      <c r="B189" s="642"/>
      <c r="C189" s="642"/>
      <c r="D189" s="629"/>
      <c r="E189" s="629"/>
      <c r="F189" s="643"/>
      <c r="G189" s="629"/>
      <c r="H189" s="520"/>
      <c r="I189" s="520"/>
      <c r="J189" s="520"/>
      <c r="K189" s="673"/>
      <c r="L189" s="675"/>
      <c r="M189" s="673"/>
      <c r="N189" s="673"/>
      <c r="O189" s="673"/>
      <c r="P189" s="673"/>
      <c r="Q189" s="676"/>
    </row>
    <row r="190" spans="1:17" ht="23.25">
      <c r="A190" s="677" t="s">
        <v>330</v>
      </c>
      <c r="B190" s="45"/>
      <c r="C190" s="45"/>
      <c r="D190" s="629"/>
      <c r="E190" s="629"/>
      <c r="F190" s="646"/>
      <c r="G190" s="637"/>
      <c r="H190" s="520"/>
      <c r="I190" s="520"/>
      <c r="J190" s="520"/>
      <c r="K190" s="673">
        <f>'STEPPED UP GENCO'!K39</f>
        <v>0.1621566727</v>
      </c>
      <c r="L190" s="672" t="s">
        <v>329</v>
      </c>
      <c r="M190" s="673"/>
      <c r="N190" s="673"/>
      <c r="O190" s="673"/>
      <c r="P190" s="671">
        <f>'STEPPED UP GENCO'!P39</f>
        <v>-1.1825631222750002</v>
      </c>
      <c r="Q190" s="674" t="s">
        <v>329</v>
      </c>
    </row>
    <row r="191" spans="1:17" ht="15">
      <c r="A191" s="647"/>
      <c r="B191" s="520"/>
      <c r="C191" s="520"/>
      <c r="D191" s="520"/>
      <c r="E191" s="520"/>
      <c r="F191" s="520"/>
      <c r="G191" s="520"/>
      <c r="H191" s="520"/>
      <c r="I191" s="520"/>
      <c r="J191" s="520"/>
      <c r="K191" s="520"/>
      <c r="L191" s="279"/>
      <c r="M191" s="520"/>
      <c r="N191" s="520"/>
      <c r="O191" s="520"/>
      <c r="P191" s="520"/>
      <c r="Q191" s="678"/>
    </row>
    <row r="192" spans="1:17" ht="15">
      <c r="A192" s="647"/>
      <c r="B192" s="520"/>
      <c r="C192" s="520"/>
      <c r="D192" s="520"/>
      <c r="E192" s="520"/>
      <c r="F192" s="520"/>
      <c r="G192" s="520"/>
      <c r="H192" s="520"/>
      <c r="I192" s="520"/>
      <c r="J192" s="520"/>
      <c r="K192" s="520"/>
      <c r="L192" s="279"/>
      <c r="M192" s="520"/>
      <c r="N192" s="520"/>
      <c r="O192" s="520"/>
      <c r="P192" s="520"/>
      <c r="Q192" s="678"/>
    </row>
    <row r="193" spans="1:17" ht="15">
      <c r="A193" s="647"/>
      <c r="B193" s="520"/>
      <c r="C193" s="520"/>
      <c r="D193" s="520"/>
      <c r="E193" s="520"/>
      <c r="F193" s="520"/>
      <c r="G193" s="520"/>
      <c r="H193" s="520"/>
      <c r="I193" s="520"/>
      <c r="J193" s="520"/>
      <c r="K193" s="520"/>
      <c r="L193" s="279"/>
      <c r="M193" s="520"/>
      <c r="N193" s="520"/>
      <c r="O193" s="520"/>
      <c r="P193" s="520"/>
      <c r="Q193" s="678"/>
    </row>
    <row r="194" spans="1:17" ht="23.25">
      <c r="A194" s="647"/>
      <c r="B194" s="520"/>
      <c r="C194" s="520"/>
      <c r="D194" s="520"/>
      <c r="E194" s="520"/>
      <c r="F194" s="520"/>
      <c r="G194" s="520"/>
      <c r="H194" s="636"/>
      <c r="I194" s="636"/>
      <c r="J194" s="679" t="s">
        <v>332</v>
      </c>
      <c r="K194" s="680">
        <f>SUM(K188:K193)</f>
        <v>-3.0629007173000002</v>
      </c>
      <c r="L194" s="679" t="s">
        <v>329</v>
      </c>
      <c r="M194" s="673"/>
      <c r="N194" s="673"/>
      <c r="O194" s="673"/>
      <c r="P194" s="680">
        <f>SUM(P188:P193)</f>
        <v>37.19994914372499</v>
      </c>
      <c r="Q194" s="679" t="s">
        <v>329</v>
      </c>
    </row>
    <row r="195" spans="1:17" ht="13.5" thickBot="1">
      <c r="A195" s="648"/>
      <c r="B195" s="624"/>
      <c r="C195" s="624"/>
      <c r="D195" s="624"/>
      <c r="E195" s="624"/>
      <c r="F195" s="624"/>
      <c r="G195" s="624"/>
      <c r="H195" s="624"/>
      <c r="I195" s="624"/>
      <c r="J195" s="624"/>
      <c r="K195" s="624"/>
      <c r="L195" s="624"/>
      <c r="M195" s="624"/>
      <c r="N195" s="624"/>
      <c r="O195" s="624"/>
      <c r="P195" s="624"/>
      <c r="Q195" s="625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5" max="255" man="1"/>
    <brk id="109" max="18" man="1"/>
    <brk id="163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8"/>
  <sheetViews>
    <sheetView view="pageBreakPreview" zoomScale="85" zoomScaleNormal="70" zoomScaleSheetLayoutView="85" zoomScalePageLayoutView="50" workbookViewId="0" topLeftCell="A80">
      <selection activeCell="F48" sqref="F48"/>
    </sheetView>
  </sheetViews>
  <sheetFormatPr defaultColWidth="9.140625" defaultRowHeight="12.75"/>
  <cols>
    <col min="1" max="1" width="5.140625" style="467" customWidth="1"/>
    <col min="2" max="2" width="20.8515625" style="467" customWidth="1"/>
    <col min="3" max="3" width="11.28125" style="467" customWidth="1"/>
    <col min="4" max="4" width="9.140625" style="467" customWidth="1"/>
    <col min="5" max="5" width="14.421875" style="467" customWidth="1"/>
    <col min="6" max="6" width="7.00390625" style="467" customWidth="1"/>
    <col min="7" max="7" width="11.421875" style="467" customWidth="1"/>
    <col min="8" max="8" width="13.00390625" style="467" customWidth="1"/>
    <col min="9" max="9" width="9.00390625" style="467" customWidth="1"/>
    <col min="10" max="10" width="12.28125" style="467" customWidth="1"/>
    <col min="11" max="12" width="12.8515625" style="467" customWidth="1"/>
    <col min="13" max="13" width="13.28125" style="467" customWidth="1"/>
    <col min="14" max="14" width="11.421875" style="467" customWidth="1"/>
    <col min="15" max="15" width="13.140625" style="467" customWidth="1"/>
    <col min="16" max="16" width="14.7109375" style="467" customWidth="1"/>
    <col min="17" max="17" width="15.00390625" style="467" customWidth="1"/>
    <col min="18" max="18" width="0.13671875" style="467" customWidth="1"/>
    <col min="19" max="19" width="1.57421875" style="467" hidden="1" customWidth="1"/>
    <col min="20" max="20" width="9.140625" style="467" hidden="1" customWidth="1"/>
    <col min="21" max="21" width="4.28125" style="467" hidden="1" customWidth="1"/>
    <col min="22" max="22" width="4.00390625" style="467" hidden="1" customWidth="1"/>
    <col min="23" max="23" width="3.8515625" style="467" hidden="1" customWidth="1"/>
    <col min="24" max="16384" width="9.140625" style="467" customWidth="1"/>
  </cols>
  <sheetData>
    <row r="1" spans="1:17" ht="26.25">
      <c r="A1" s="1" t="s">
        <v>238</v>
      </c>
      <c r="Q1" s="557" t="str">
        <f>NDPL!Q1</f>
        <v>JUNE-2016</v>
      </c>
    </row>
    <row r="2" ht="18.75" customHeight="1">
      <c r="A2" s="81" t="s">
        <v>239</v>
      </c>
    </row>
    <row r="3" ht="23.25">
      <c r="A3" s="188" t="s">
        <v>213</v>
      </c>
    </row>
    <row r="4" spans="1:16" ht="24" thickBot="1">
      <c r="A4" s="400" t="s">
        <v>214</v>
      </c>
      <c r="G4" s="520"/>
      <c r="H4" s="520"/>
      <c r="I4" s="48" t="s">
        <v>398</v>
      </c>
      <c r="J4" s="520"/>
      <c r="K4" s="520"/>
      <c r="L4" s="520"/>
      <c r="M4" s="520"/>
      <c r="N4" s="48" t="s">
        <v>399</v>
      </c>
      <c r="O4" s="520"/>
      <c r="P4" s="520"/>
    </row>
    <row r="5" spans="1:17" ht="62.25" customHeight="1" thickBot="1" thickTop="1">
      <c r="A5" s="565" t="s">
        <v>8</v>
      </c>
      <c r="B5" s="566" t="s">
        <v>9</v>
      </c>
      <c r="C5" s="567" t="s">
        <v>1</v>
      </c>
      <c r="D5" s="567" t="s">
        <v>2</v>
      </c>
      <c r="E5" s="567" t="s">
        <v>3</v>
      </c>
      <c r="F5" s="567" t="s">
        <v>10</v>
      </c>
      <c r="G5" s="565" t="str">
        <f>NDPL!G5</f>
        <v>FINAL READING 01/07/2016</v>
      </c>
      <c r="H5" s="567" t="str">
        <f>NDPL!H5</f>
        <v>INTIAL READING 01/06/2016</v>
      </c>
      <c r="I5" s="567" t="s">
        <v>4</v>
      </c>
      <c r="J5" s="567" t="s">
        <v>5</v>
      </c>
      <c r="K5" s="567" t="s">
        <v>6</v>
      </c>
      <c r="L5" s="565" t="str">
        <f>NDPL!G5</f>
        <v>FINAL READING 01/07/2016</v>
      </c>
      <c r="M5" s="567" t="str">
        <f>NDPL!H5</f>
        <v>INTIAL READING 01/06/2016</v>
      </c>
      <c r="N5" s="567" t="s">
        <v>4</v>
      </c>
      <c r="O5" s="567" t="s">
        <v>5</v>
      </c>
      <c r="P5" s="567" t="s">
        <v>6</v>
      </c>
      <c r="Q5" s="568" t="s">
        <v>310</v>
      </c>
    </row>
    <row r="6" ht="14.25" thickBot="1" thickTop="1"/>
    <row r="7" spans="1:17" ht="18" customHeight="1" thickTop="1">
      <c r="A7" s="161"/>
      <c r="B7" s="162" t="s">
        <v>197</v>
      </c>
      <c r="C7" s="163"/>
      <c r="D7" s="163"/>
      <c r="E7" s="163"/>
      <c r="F7" s="163"/>
      <c r="G7" s="62"/>
      <c r="H7" s="681"/>
      <c r="I7" s="682"/>
      <c r="J7" s="682"/>
      <c r="K7" s="682"/>
      <c r="L7" s="683"/>
      <c r="M7" s="681"/>
      <c r="N7" s="681"/>
      <c r="O7" s="681"/>
      <c r="P7" s="681"/>
      <c r="Q7" s="608"/>
    </row>
    <row r="8" spans="1:17" ht="18" customHeight="1">
      <c r="A8" s="164"/>
      <c r="B8" s="165" t="s">
        <v>110</v>
      </c>
      <c r="C8" s="166"/>
      <c r="D8" s="167"/>
      <c r="E8" s="168"/>
      <c r="F8" s="169"/>
      <c r="G8" s="66"/>
      <c r="H8" s="684"/>
      <c r="I8" s="433"/>
      <c r="J8" s="433"/>
      <c r="K8" s="433"/>
      <c r="L8" s="685"/>
      <c r="M8" s="684"/>
      <c r="N8" s="402"/>
      <c r="O8" s="402"/>
      <c r="P8" s="402"/>
      <c r="Q8" s="471"/>
    </row>
    <row r="9" spans="1:17" ht="18">
      <c r="A9" s="164">
        <v>1</v>
      </c>
      <c r="B9" s="165" t="s">
        <v>111</v>
      </c>
      <c r="C9" s="166">
        <v>4865136</v>
      </c>
      <c r="D9" s="170" t="s">
        <v>12</v>
      </c>
      <c r="E9" s="260" t="s">
        <v>347</v>
      </c>
      <c r="F9" s="171">
        <v>200</v>
      </c>
      <c r="G9" s="458">
        <v>54286</v>
      </c>
      <c r="H9" s="459">
        <v>54273</v>
      </c>
      <c r="I9" s="433">
        <f aca="true" t="shared" si="0" ref="I9:I15">G9-H9</f>
        <v>13</v>
      </c>
      <c r="J9" s="433">
        <f aca="true" t="shared" si="1" ref="J9:J63">$F9*I9</f>
        <v>2600</v>
      </c>
      <c r="K9" s="433">
        <f aca="true" t="shared" si="2" ref="K9:K63">J9/1000000</f>
        <v>0.0026</v>
      </c>
      <c r="L9" s="458">
        <v>84422</v>
      </c>
      <c r="M9" s="459">
        <v>82928</v>
      </c>
      <c r="N9" s="433">
        <f aca="true" t="shared" si="3" ref="N9:N15">L9-M9</f>
        <v>1494</v>
      </c>
      <c r="O9" s="433">
        <f aca="true" t="shared" si="4" ref="O9:O63">$F9*N9</f>
        <v>298800</v>
      </c>
      <c r="P9" s="433">
        <f aca="true" t="shared" si="5" ref="P9:P63">O9/1000000</f>
        <v>0.2988</v>
      </c>
      <c r="Q9" s="511"/>
    </row>
    <row r="10" spans="1:17" ht="18" customHeight="1">
      <c r="A10" s="164">
        <v>2</v>
      </c>
      <c r="B10" s="165" t="s">
        <v>112</v>
      </c>
      <c r="C10" s="166">
        <v>4865137</v>
      </c>
      <c r="D10" s="170" t="s">
        <v>12</v>
      </c>
      <c r="E10" s="260" t="s">
        <v>347</v>
      </c>
      <c r="F10" s="171">
        <v>100</v>
      </c>
      <c r="G10" s="342">
        <v>72480</v>
      </c>
      <c r="H10" s="343">
        <v>72483</v>
      </c>
      <c r="I10" s="433">
        <f t="shared" si="0"/>
        <v>-3</v>
      </c>
      <c r="J10" s="433">
        <f t="shared" si="1"/>
        <v>-300</v>
      </c>
      <c r="K10" s="433">
        <f t="shared" si="2"/>
        <v>-0.0003</v>
      </c>
      <c r="L10" s="342">
        <v>139482</v>
      </c>
      <c r="M10" s="343">
        <v>139687</v>
      </c>
      <c r="N10" s="430">
        <f t="shared" si="3"/>
        <v>-205</v>
      </c>
      <c r="O10" s="430">
        <f t="shared" si="4"/>
        <v>-20500</v>
      </c>
      <c r="P10" s="430">
        <f t="shared" si="5"/>
        <v>-0.0205</v>
      </c>
      <c r="Q10" s="471"/>
    </row>
    <row r="11" spans="1:17" ht="18">
      <c r="A11" s="164">
        <v>3</v>
      </c>
      <c r="B11" s="165" t="s">
        <v>113</v>
      </c>
      <c r="C11" s="166">
        <v>4865138</v>
      </c>
      <c r="D11" s="170" t="s">
        <v>12</v>
      </c>
      <c r="E11" s="260" t="s">
        <v>347</v>
      </c>
      <c r="F11" s="171">
        <v>200</v>
      </c>
      <c r="G11" s="458">
        <v>976871</v>
      </c>
      <c r="H11" s="459">
        <v>976871</v>
      </c>
      <c r="I11" s="433">
        <f t="shared" si="0"/>
        <v>0</v>
      </c>
      <c r="J11" s="433">
        <f t="shared" si="1"/>
        <v>0</v>
      </c>
      <c r="K11" s="433">
        <f t="shared" si="2"/>
        <v>0</v>
      </c>
      <c r="L11" s="458">
        <v>997178</v>
      </c>
      <c r="M11" s="459">
        <v>997853</v>
      </c>
      <c r="N11" s="433">
        <f t="shared" si="3"/>
        <v>-675</v>
      </c>
      <c r="O11" s="433">
        <f t="shared" si="4"/>
        <v>-135000</v>
      </c>
      <c r="P11" s="433">
        <f t="shared" si="5"/>
        <v>-0.135</v>
      </c>
      <c r="Q11" s="515"/>
    </row>
    <row r="12" spans="1:17" ht="18">
      <c r="A12" s="164">
        <v>4</v>
      </c>
      <c r="B12" s="165" t="s">
        <v>114</v>
      </c>
      <c r="C12" s="166">
        <v>4865139</v>
      </c>
      <c r="D12" s="170" t="s">
        <v>12</v>
      </c>
      <c r="E12" s="260" t="s">
        <v>347</v>
      </c>
      <c r="F12" s="171">
        <v>200</v>
      </c>
      <c r="G12" s="342">
        <v>85051</v>
      </c>
      <c r="H12" s="343">
        <v>85044</v>
      </c>
      <c r="I12" s="433">
        <f t="shared" si="0"/>
        <v>7</v>
      </c>
      <c r="J12" s="433">
        <f t="shared" si="1"/>
        <v>1400</v>
      </c>
      <c r="K12" s="433">
        <f t="shared" si="2"/>
        <v>0.0014</v>
      </c>
      <c r="L12" s="342">
        <v>106113</v>
      </c>
      <c r="M12" s="343">
        <v>104418</v>
      </c>
      <c r="N12" s="430">
        <f t="shared" si="3"/>
        <v>1695</v>
      </c>
      <c r="O12" s="430">
        <f t="shared" si="4"/>
        <v>339000</v>
      </c>
      <c r="P12" s="430">
        <f t="shared" si="5"/>
        <v>0.339</v>
      </c>
      <c r="Q12" s="513"/>
    </row>
    <row r="13" spans="1:17" ht="18" customHeight="1">
      <c r="A13" s="164">
        <v>5</v>
      </c>
      <c r="B13" s="165" t="s">
        <v>115</v>
      </c>
      <c r="C13" s="166">
        <v>4865050</v>
      </c>
      <c r="D13" s="170" t="s">
        <v>12</v>
      </c>
      <c r="E13" s="260" t="s">
        <v>347</v>
      </c>
      <c r="F13" s="171">
        <v>800</v>
      </c>
      <c r="G13" s="342">
        <v>14749</v>
      </c>
      <c r="H13" s="343">
        <v>14748</v>
      </c>
      <c r="I13" s="433">
        <f>G13-H13</f>
        <v>1</v>
      </c>
      <c r="J13" s="433">
        <f t="shared" si="1"/>
        <v>800</v>
      </c>
      <c r="K13" s="433">
        <f t="shared" si="2"/>
        <v>0.0008</v>
      </c>
      <c r="L13" s="342">
        <v>8790</v>
      </c>
      <c r="M13" s="343">
        <v>7876</v>
      </c>
      <c r="N13" s="430">
        <f>L13-M13</f>
        <v>914</v>
      </c>
      <c r="O13" s="430">
        <f t="shared" si="4"/>
        <v>731200</v>
      </c>
      <c r="P13" s="430">
        <f t="shared" si="5"/>
        <v>0.7312</v>
      </c>
      <c r="Q13" s="516"/>
    </row>
    <row r="14" spans="1:17" ht="18" customHeight="1">
      <c r="A14" s="164">
        <v>6</v>
      </c>
      <c r="B14" s="165" t="s">
        <v>374</v>
      </c>
      <c r="C14" s="166">
        <v>4864949</v>
      </c>
      <c r="D14" s="170" t="s">
        <v>12</v>
      </c>
      <c r="E14" s="260" t="s">
        <v>347</v>
      </c>
      <c r="F14" s="171">
        <v>2000</v>
      </c>
      <c r="G14" s="342">
        <v>14190</v>
      </c>
      <c r="H14" s="343">
        <v>14189</v>
      </c>
      <c r="I14" s="433">
        <f t="shared" si="0"/>
        <v>1</v>
      </c>
      <c r="J14" s="433">
        <f t="shared" si="1"/>
        <v>2000</v>
      </c>
      <c r="K14" s="433">
        <f t="shared" si="2"/>
        <v>0.002</v>
      </c>
      <c r="L14" s="342">
        <v>3359</v>
      </c>
      <c r="M14" s="343">
        <v>3064</v>
      </c>
      <c r="N14" s="430">
        <f t="shared" si="3"/>
        <v>295</v>
      </c>
      <c r="O14" s="430">
        <f t="shared" si="4"/>
        <v>590000</v>
      </c>
      <c r="P14" s="430">
        <f t="shared" si="5"/>
        <v>0.59</v>
      </c>
      <c r="Q14" s="511"/>
    </row>
    <row r="15" spans="1:17" ht="18" customHeight="1">
      <c r="A15" s="164">
        <v>7</v>
      </c>
      <c r="B15" s="363" t="s">
        <v>396</v>
      </c>
      <c r="C15" s="366">
        <v>5128434</v>
      </c>
      <c r="D15" s="170" t="s">
        <v>12</v>
      </c>
      <c r="E15" s="260" t="s">
        <v>347</v>
      </c>
      <c r="F15" s="372">
        <v>800</v>
      </c>
      <c r="G15" s="342">
        <v>977674</v>
      </c>
      <c r="H15" s="343">
        <v>977675</v>
      </c>
      <c r="I15" s="433">
        <f t="shared" si="0"/>
        <v>-1</v>
      </c>
      <c r="J15" s="433">
        <f t="shared" si="1"/>
        <v>-800</v>
      </c>
      <c r="K15" s="433">
        <f t="shared" si="2"/>
        <v>-0.0008</v>
      </c>
      <c r="L15" s="342">
        <v>988993</v>
      </c>
      <c r="M15" s="343">
        <v>989398</v>
      </c>
      <c r="N15" s="430">
        <f t="shared" si="3"/>
        <v>-405</v>
      </c>
      <c r="O15" s="430">
        <f t="shared" si="4"/>
        <v>-324000</v>
      </c>
      <c r="P15" s="430">
        <f t="shared" si="5"/>
        <v>-0.324</v>
      </c>
      <c r="Q15" s="471"/>
    </row>
    <row r="16" spans="1:17" ht="18" customHeight="1">
      <c r="A16" s="164">
        <v>8</v>
      </c>
      <c r="B16" s="363" t="s">
        <v>395</v>
      </c>
      <c r="C16" s="366">
        <v>4864998</v>
      </c>
      <c r="D16" s="170" t="s">
        <v>12</v>
      </c>
      <c r="E16" s="260" t="s">
        <v>347</v>
      </c>
      <c r="F16" s="372">
        <v>800</v>
      </c>
      <c r="G16" s="342">
        <v>997632</v>
      </c>
      <c r="H16" s="343">
        <v>997636</v>
      </c>
      <c r="I16" s="433">
        <f>G16-H16</f>
        <v>-4</v>
      </c>
      <c r="J16" s="433">
        <f>$F16*I16</f>
        <v>-3200</v>
      </c>
      <c r="K16" s="433">
        <f>J16/1000000</f>
        <v>-0.0032</v>
      </c>
      <c r="L16" s="342">
        <v>997030</v>
      </c>
      <c r="M16" s="343">
        <v>998745</v>
      </c>
      <c r="N16" s="430">
        <f>L16-M16</f>
        <v>-1715</v>
      </c>
      <c r="O16" s="430">
        <f>$F16*N16</f>
        <v>-1372000</v>
      </c>
      <c r="P16" s="430">
        <f>O16/1000000</f>
        <v>-1.372</v>
      </c>
      <c r="Q16" s="471"/>
    </row>
    <row r="17" spans="1:17" ht="18" customHeight="1">
      <c r="A17" s="164">
        <v>9</v>
      </c>
      <c r="B17" s="363" t="s">
        <v>389</v>
      </c>
      <c r="C17" s="366">
        <v>4864993</v>
      </c>
      <c r="D17" s="170" t="s">
        <v>12</v>
      </c>
      <c r="E17" s="260" t="s">
        <v>347</v>
      </c>
      <c r="F17" s="372">
        <v>800</v>
      </c>
      <c r="G17" s="343">
        <v>998076</v>
      </c>
      <c r="H17" s="343">
        <v>998077</v>
      </c>
      <c r="I17" s="433">
        <f>G17-H17</f>
        <v>-1</v>
      </c>
      <c r="J17" s="433">
        <f>$F17*I17</f>
        <v>-800</v>
      </c>
      <c r="K17" s="433">
        <f>J17/1000000</f>
        <v>-0.0008</v>
      </c>
      <c r="L17" s="342">
        <v>998936</v>
      </c>
      <c r="M17" s="343">
        <v>999674</v>
      </c>
      <c r="N17" s="430">
        <f>L17-M17</f>
        <v>-738</v>
      </c>
      <c r="O17" s="430">
        <f>$F17*N17</f>
        <v>-590400</v>
      </c>
      <c r="P17" s="430">
        <f>O17/1000000</f>
        <v>-0.5904</v>
      </c>
      <c r="Q17" s="514"/>
    </row>
    <row r="18" spans="1:17" ht="15.75" customHeight="1">
      <c r="A18" s="164">
        <v>10</v>
      </c>
      <c r="B18" s="363" t="s">
        <v>433</v>
      </c>
      <c r="C18" s="366">
        <v>5128447</v>
      </c>
      <c r="D18" s="170" t="s">
        <v>12</v>
      </c>
      <c r="E18" s="260" t="s">
        <v>347</v>
      </c>
      <c r="F18" s="372">
        <v>800</v>
      </c>
      <c r="G18" s="342">
        <v>984193</v>
      </c>
      <c r="H18" s="343">
        <v>984194</v>
      </c>
      <c r="I18" s="278">
        <f>G18-H18</f>
        <v>-1</v>
      </c>
      <c r="J18" s="278">
        <f t="shared" si="1"/>
        <v>-800</v>
      </c>
      <c r="K18" s="278">
        <f t="shared" si="2"/>
        <v>-0.0008</v>
      </c>
      <c r="L18" s="342">
        <v>994842</v>
      </c>
      <c r="M18" s="343">
        <v>994683</v>
      </c>
      <c r="N18" s="343">
        <f>L18-M18</f>
        <v>159</v>
      </c>
      <c r="O18" s="343">
        <f t="shared" si="4"/>
        <v>127200</v>
      </c>
      <c r="P18" s="343">
        <f t="shared" si="5"/>
        <v>0.1272</v>
      </c>
      <c r="Q18" s="514"/>
    </row>
    <row r="19" spans="1:17" ht="18" customHeight="1">
      <c r="A19" s="164"/>
      <c r="B19" s="172" t="s">
        <v>380</v>
      </c>
      <c r="C19" s="166"/>
      <c r="D19" s="170"/>
      <c r="E19" s="260"/>
      <c r="F19" s="171"/>
      <c r="G19" s="108"/>
      <c r="H19" s="402"/>
      <c r="I19" s="433"/>
      <c r="J19" s="433"/>
      <c r="K19" s="433"/>
      <c r="L19" s="403"/>
      <c r="M19" s="402"/>
      <c r="N19" s="430"/>
      <c r="O19" s="430"/>
      <c r="P19" s="430"/>
      <c r="Q19" s="471"/>
    </row>
    <row r="20" spans="1:17" ht="18" customHeight="1">
      <c r="A20" s="164">
        <v>11</v>
      </c>
      <c r="B20" s="165" t="s">
        <v>198</v>
      </c>
      <c r="C20" s="166">
        <v>4865124</v>
      </c>
      <c r="D20" s="167" t="s">
        <v>12</v>
      </c>
      <c r="E20" s="260" t="s">
        <v>347</v>
      </c>
      <c r="F20" s="171">
        <v>100</v>
      </c>
      <c r="G20" s="342">
        <v>5534</v>
      </c>
      <c r="H20" s="343">
        <v>5131</v>
      </c>
      <c r="I20" s="433">
        <f aca="true" t="shared" si="6" ref="I20:I27">G20-H20</f>
        <v>403</v>
      </c>
      <c r="J20" s="433">
        <f t="shared" si="1"/>
        <v>40300</v>
      </c>
      <c r="K20" s="433">
        <f t="shared" si="2"/>
        <v>0.0403</v>
      </c>
      <c r="L20" s="342">
        <v>404515</v>
      </c>
      <c r="M20" s="343">
        <v>401614</v>
      </c>
      <c r="N20" s="430">
        <f aca="true" t="shared" si="7" ref="N20:N27">L20-M20</f>
        <v>2901</v>
      </c>
      <c r="O20" s="430">
        <f t="shared" si="4"/>
        <v>290100</v>
      </c>
      <c r="P20" s="430">
        <f t="shared" si="5"/>
        <v>0.2901</v>
      </c>
      <c r="Q20" s="471"/>
    </row>
    <row r="21" spans="1:17" ht="13.5" customHeight="1">
      <c r="A21" s="164">
        <v>12</v>
      </c>
      <c r="B21" s="165" t="s">
        <v>199</v>
      </c>
      <c r="C21" s="166">
        <v>4865131</v>
      </c>
      <c r="D21" s="170" t="s">
        <v>12</v>
      </c>
      <c r="E21" s="260" t="s">
        <v>347</v>
      </c>
      <c r="F21" s="171">
        <v>75</v>
      </c>
      <c r="G21" s="342">
        <v>990526</v>
      </c>
      <c r="H21" s="343">
        <v>989718</v>
      </c>
      <c r="I21" s="485">
        <f>G21-H21</f>
        <v>808</v>
      </c>
      <c r="J21" s="485">
        <f>$F21*I21</f>
        <v>60600</v>
      </c>
      <c r="K21" s="485">
        <f>J21/1000000</f>
        <v>0.0606</v>
      </c>
      <c r="L21" s="342">
        <v>5334</v>
      </c>
      <c r="M21" s="343">
        <v>4781</v>
      </c>
      <c r="N21" s="278">
        <f>L21-M21</f>
        <v>553</v>
      </c>
      <c r="O21" s="278">
        <f>$F21*N21</f>
        <v>41475</v>
      </c>
      <c r="P21" s="278">
        <f>O21/1000000</f>
        <v>0.041475</v>
      </c>
      <c r="Q21" s="483"/>
    </row>
    <row r="22" spans="1:17" ht="18" customHeight="1">
      <c r="A22" s="164">
        <v>13</v>
      </c>
      <c r="B22" s="168" t="s">
        <v>200</v>
      </c>
      <c r="C22" s="166">
        <v>4865126</v>
      </c>
      <c r="D22" s="170" t="s">
        <v>12</v>
      </c>
      <c r="E22" s="260" t="s">
        <v>347</v>
      </c>
      <c r="F22" s="171">
        <v>100</v>
      </c>
      <c r="G22" s="342">
        <v>26844</v>
      </c>
      <c r="H22" s="343">
        <v>26107</v>
      </c>
      <c r="I22" s="433">
        <f t="shared" si="6"/>
        <v>737</v>
      </c>
      <c r="J22" s="433">
        <f t="shared" si="1"/>
        <v>73700</v>
      </c>
      <c r="K22" s="433">
        <f t="shared" si="2"/>
        <v>0.0737</v>
      </c>
      <c r="L22" s="342">
        <v>381952</v>
      </c>
      <c r="M22" s="343">
        <v>380272</v>
      </c>
      <c r="N22" s="430">
        <f t="shared" si="7"/>
        <v>1680</v>
      </c>
      <c r="O22" s="430">
        <f t="shared" si="4"/>
        <v>168000</v>
      </c>
      <c r="P22" s="430">
        <f t="shared" si="5"/>
        <v>0.168</v>
      </c>
      <c r="Q22" s="471"/>
    </row>
    <row r="23" spans="1:17" ht="18" customHeight="1">
      <c r="A23" s="164">
        <v>14</v>
      </c>
      <c r="B23" s="165" t="s">
        <v>201</v>
      </c>
      <c r="C23" s="166">
        <v>4865178</v>
      </c>
      <c r="D23" s="170" t="s">
        <v>12</v>
      </c>
      <c r="E23" s="260" t="s">
        <v>347</v>
      </c>
      <c r="F23" s="171">
        <v>375</v>
      </c>
      <c r="G23" s="342">
        <v>998626</v>
      </c>
      <c r="H23" s="343">
        <v>998604</v>
      </c>
      <c r="I23" s="433">
        <f>G23-H23</f>
        <v>22</v>
      </c>
      <c r="J23" s="433">
        <f>$F23*I23</f>
        <v>8250</v>
      </c>
      <c r="K23" s="433">
        <f>J23/1000000</f>
        <v>0.00825</v>
      </c>
      <c r="L23" s="342">
        <v>999929</v>
      </c>
      <c r="M23" s="343">
        <v>999751</v>
      </c>
      <c r="N23" s="430">
        <f>L23-M23</f>
        <v>178</v>
      </c>
      <c r="O23" s="430">
        <f>$F23*N23</f>
        <v>66750</v>
      </c>
      <c r="P23" s="430">
        <f>O23/1000000</f>
        <v>0.06675</v>
      </c>
      <c r="Q23" s="471"/>
    </row>
    <row r="24" spans="1:17" ht="18" customHeight="1">
      <c r="A24" s="164">
        <v>15</v>
      </c>
      <c r="B24" s="165" t="s">
        <v>202</v>
      </c>
      <c r="C24" s="166">
        <v>4865128</v>
      </c>
      <c r="D24" s="170" t="s">
        <v>12</v>
      </c>
      <c r="E24" s="260" t="s">
        <v>347</v>
      </c>
      <c r="F24" s="171">
        <v>100</v>
      </c>
      <c r="G24" s="342">
        <v>991358</v>
      </c>
      <c r="H24" s="343">
        <v>991058</v>
      </c>
      <c r="I24" s="433">
        <f t="shared" si="6"/>
        <v>300</v>
      </c>
      <c r="J24" s="433">
        <f t="shared" si="1"/>
        <v>30000</v>
      </c>
      <c r="K24" s="433">
        <f t="shared" si="2"/>
        <v>0.03</v>
      </c>
      <c r="L24" s="342">
        <v>317277</v>
      </c>
      <c r="M24" s="343">
        <v>315859</v>
      </c>
      <c r="N24" s="430">
        <f t="shared" si="7"/>
        <v>1418</v>
      </c>
      <c r="O24" s="430">
        <f t="shared" si="4"/>
        <v>141800</v>
      </c>
      <c r="P24" s="430">
        <f t="shared" si="5"/>
        <v>0.1418</v>
      </c>
      <c r="Q24" s="471"/>
    </row>
    <row r="25" spans="1:17" ht="18" customHeight="1">
      <c r="A25" s="164">
        <v>16</v>
      </c>
      <c r="B25" s="165" t="s">
        <v>203</v>
      </c>
      <c r="C25" s="166">
        <v>4865129</v>
      </c>
      <c r="D25" s="167" t="s">
        <v>12</v>
      </c>
      <c r="E25" s="260" t="s">
        <v>347</v>
      </c>
      <c r="F25" s="171">
        <v>100</v>
      </c>
      <c r="G25" s="342">
        <v>4456</v>
      </c>
      <c r="H25" s="343">
        <v>4094</v>
      </c>
      <c r="I25" s="433">
        <f t="shared" si="6"/>
        <v>362</v>
      </c>
      <c r="J25" s="433">
        <f t="shared" si="1"/>
        <v>36200</v>
      </c>
      <c r="K25" s="433">
        <f t="shared" si="2"/>
        <v>0.0362</v>
      </c>
      <c r="L25" s="342">
        <v>199747</v>
      </c>
      <c r="M25" s="343">
        <v>198155</v>
      </c>
      <c r="N25" s="430">
        <f t="shared" si="7"/>
        <v>1592</v>
      </c>
      <c r="O25" s="430">
        <f t="shared" si="4"/>
        <v>159200</v>
      </c>
      <c r="P25" s="430">
        <f t="shared" si="5"/>
        <v>0.1592</v>
      </c>
      <c r="Q25" s="471"/>
    </row>
    <row r="26" spans="1:17" ht="18" customHeight="1">
      <c r="A26" s="164">
        <v>17</v>
      </c>
      <c r="B26" s="165" t="s">
        <v>204</v>
      </c>
      <c r="C26" s="166">
        <v>4865130</v>
      </c>
      <c r="D26" s="170" t="s">
        <v>12</v>
      </c>
      <c r="E26" s="260" t="s">
        <v>347</v>
      </c>
      <c r="F26" s="171">
        <v>100</v>
      </c>
      <c r="G26" s="342">
        <v>6431</v>
      </c>
      <c r="H26" s="343">
        <v>6551</v>
      </c>
      <c r="I26" s="433">
        <f t="shared" si="6"/>
        <v>-120</v>
      </c>
      <c r="J26" s="433">
        <f t="shared" si="1"/>
        <v>-12000</v>
      </c>
      <c r="K26" s="433">
        <f t="shared" si="2"/>
        <v>-0.012</v>
      </c>
      <c r="L26" s="342">
        <v>258001</v>
      </c>
      <c r="M26" s="343">
        <v>257985</v>
      </c>
      <c r="N26" s="430">
        <f t="shared" si="7"/>
        <v>16</v>
      </c>
      <c r="O26" s="430">
        <f t="shared" si="4"/>
        <v>1600</v>
      </c>
      <c r="P26" s="430">
        <f t="shared" si="5"/>
        <v>0.0016</v>
      </c>
      <c r="Q26" s="471"/>
    </row>
    <row r="27" spans="1:17" ht="18" customHeight="1">
      <c r="A27" s="164">
        <v>18</v>
      </c>
      <c r="B27" s="165" t="s">
        <v>205</v>
      </c>
      <c r="C27" s="166">
        <v>4865132</v>
      </c>
      <c r="D27" s="170" t="s">
        <v>12</v>
      </c>
      <c r="E27" s="260" t="s">
        <v>347</v>
      </c>
      <c r="F27" s="171">
        <v>100</v>
      </c>
      <c r="G27" s="342">
        <v>70821</v>
      </c>
      <c r="H27" s="343">
        <v>70246</v>
      </c>
      <c r="I27" s="433">
        <f t="shared" si="6"/>
        <v>575</v>
      </c>
      <c r="J27" s="433">
        <f t="shared" si="1"/>
        <v>57500</v>
      </c>
      <c r="K27" s="433">
        <f t="shared" si="2"/>
        <v>0.0575</v>
      </c>
      <c r="L27" s="342">
        <v>715134</v>
      </c>
      <c r="M27" s="343">
        <v>714526</v>
      </c>
      <c r="N27" s="430">
        <f t="shared" si="7"/>
        <v>608</v>
      </c>
      <c r="O27" s="430">
        <f t="shared" si="4"/>
        <v>60800</v>
      </c>
      <c r="P27" s="430">
        <f t="shared" si="5"/>
        <v>0.0608</v>
      </c>
      <c r="Q27" s="472"/>
    </row>
    <row r="28" spans="1:17" ht="18" customHeight="1">
      <c r="A28" s="164"/>
      <c r="B28" s="173" t="s">
        <v>206</v>
      </c>
      <c r="C28" s="166"/>
      <c r="D28" s="170"/>
      <c r="E28" s="260"/>
      <c r="F28" s="171"/>
      <c r="G28" s="108"/>
      <c r="H28" s="402"/>
      <c r="I28" s="433"/>
      <c r="J28" s="433"/>
      <c r="K28" s="433"/>
      <c r="L28" s="403"/>
      <c r="M28" s="402"/>
      <c r="N28" s="430"/>
      <c r="O28" s="430"/>
      <c r="P28" s="430"/>
      <c r="Q28" s="471"/>
    </row>
    <row r="29" spans="1:17" ht="18" customHeight="1">
      <c r="A29" s="164">
        <v>19</v>
      </c>
      <c r="B29" s="165" t="s">
        <v>207</v>
      </c>
      <c r="C29" s="166">
        <v>4865037</v>
      </c>
      <c r="D29" s="170" t="s">
        <v>12</v>
      </c>
      <c r="E29" s="260" t="s">
        <v>347</v>
      </c>
      <c r="F29" s="171">
        <v>1100</v>
      </c>
      <c r="G29" s="342">
        <v>0</v>
      </c>
      <c r="H29" s="343">
        <v>0</v>
      </c>
      <c r="I29" s="433">
        <f>G29-H29</f>
        <v>0</v>
      </c>
      <c r="J29" s="433">
        <f t="shared" si="1"/>
        <v>0</v>
      </c>
      <c r="K29" s="433">
        <f t="shared" si="2"/>
        <v>0</v>
      </c>
      <c r="L29" s="342">
        <v>101712</v>
      </c>
      <c r="M29" s="343">
        <v>100269</v>
      </c>
      <c r="N29" s="430">
        <f>L29-M29</f>
        <v>1443</v>
      </c>
      <c r="O29" s="430">
        <f t="shared" si="4"/>
        <v>1587300</v>
      </c>
      <c r="P29" s="430">
        <f t="shared" si="5"/>
        <v>1.5873</v>
      </c>
      <c r="Q29" s="471"/>
    </row>
    <row r="30" spans="1:17" ht="18" customHeight="1">
      <c r="A30" s="164">
        <v>20</v>
      </c>
      <c r="B30" s="165" t="s">
        <v>208</v>
      </c>
      <c r="C30" s="166">
        <v>4865038</v>
      </c>
      <c r="D30" s="170" t="s">
        <v>12</v>
      </c>
      <c r="E30" s="260" t="s">
        <v>347</v>
      </c>
      <c r="F30" s="171">
        <v>1000</v>
      </c>
      <c r="G30" s="342">
        <v>999985</v>
      </c>
      <c r="H30" s="278">
        <v>999986</v>
      </c>
      <c r="I30" s="433">
        <f>G30-H30</f>
        <v>-1</v>
      </c>
      <c r="J30" s="433">
        <f t="shared" si="1"/>
        <v>-1000</v>
      </c>
      <c r="K30" s="433">
        <f t="shared" si="2"/>
        <v>-0.001</v>
      </c>
      <c r="L30" s="342">
        <v>43054</v>
      </c>
      <c r="M30" s="278">
        <v>42761</v>
      </c>
      <c r="N30" s="430">
        <f>L30-M30</f>
        <v>293</v>
      </c>
      <c r="O30" s="430">
        <f t="shared" si="4"/>
        <v>293000</v>
      </c>
      <c r="P30" s="430">
        <f t="shared" si="5"/>
        <v>0.293</v>
      </c>
      <c r="Q30" s="471"/>
    </row>
    <row r="31" spans="1:17" ht="18" customHeight="1">
      <c r="A31" s="164">
        <v>21</v>
      </c>
      <c r="B31" s="165" t="s">
        <v>209</v>
      </c>
      <c r="C31" s="166">
        <v>4865039</v>
      </c>
      <c r="D31" s="170" t="s">
        <v>12</v>
      </c>
      <c r="E31" s="260" t="s">
        <v>347</v>
      </c>
      <c r="F31" s="171">
        <v>1100</v>
      </c>
      <c r="G31" s="342">
        <v>0</v>
      </c>
      <c r="H31" s="343">
        <v>0</v>
      </c>
      <c r="I31" s="433">
        <f>G31-H31</f>
        <v>0</v>
      </c>
      <c r="J31" s="433">
        <f t="shared" si="1"/>
        <v>0</v>
      </c>
      <c r="K31" s="433">
        <f t="shared" si="2"/>
        <v>0</v>
      </c>
      <c r="L31" s="342">
        <v>146456</v>
      </c>
      <c r="M31" s="343">
        <v>146366</v>
      </c>
      <c r="N31" s="430">
        <f>L31-M31</f>
        <v>90</v>
      </c>
      <c r="O31" s="430">
        <f t="shared" si="4"/>
        <v>99000</v>
      </c>
      <c r="P31" s="430">
        <f t="shared" si="5"/>
        <v>0.099</v>
      </c>
      <c r="Q31" s="471"/>
    </row>
    <row r="32" spans="1:17" ht="18" customHeight="1">
      <c r="A32" s="164">
        <v>22</v>
      </c>
      <c r="B32" s="168" t="s">
        <v>210</v>
      </c>
      <c r="C32" s="166">
        <v>4865040</v>
      </c>
      <c r="D32" s="170" t="s">
        <v>12</v>
      </c>
      <c r="E32" s="260" t="s">
        <v>347</v>
      </c>
      <c r="F32" s="171">
        <v>1000</v>
      </c>
      <c r="G32" s="342">
        <v>2894</v>
      </c>
      <c r="H32" s="343">
        <v>2897</v>
      </c>
      <c r="I32" s="485">
        <f>G32-H32</f>
        <v>-3</v>
      </c>
      <c r="J32" s="485">
        <f t="shared" si="1"/>
        <v>-3000</v>
      </c>
      <c r="K32" s="485">
        <f t="shared" si="2"/>
        <v>-0.003</v>
      </c>
      <c r="L32" s="342">
        <v>56866</v>
      </c>
      <c r="M32" s="343">
        <v>56675</v>
      </c>
      <c r="N32" s="278">
        <f>L32-M32</f>
        <v>191</v>
      </c>
      <c r="O32" s="278">
        <f t="shared" si="4"/>
        <v>191000</v>
      </c>
      <c r="P32" s="278">
        <f t="shared" si="5"/>
        <v>0.191</v>
      </c>
      <c r="Q32" s="471"/>
    </row>
    <row r="33" spans="1:17" ht="18" customHeight="1">
      <c r="A33" s="164"/>
      <c r="B33" s="173"/>
      <c r="C33" s="166"/>
      <c r="D33" s="170"/>
      <c r="E33" s="260"/>
      <c r="F33" s="171"/>
      <c r="G33" s="108"/>
      <c r="H33" s="402"/>
      <c r="I33" s="433"/>
      <c r="J33" s="433"/>
      <c r="K33" s="686">
        <f>SUM(K29:K32)</f>
        <v>-0.004</v>
      </c>
      <c r="L33" s="403"/>
      <c r="M33" s="402"/>
      <c r="N33" s="430"/>
      <c r="O33" s="430"/>
      <c r="P33" s="687">
        <f>SUM(P29:P32)</f>
        <v>2.1702999999999997</v>
      </c>
      <c r="Q33" s="471"/>
    </row>
    <row r="34" spans="1:17" ht="18" customHeight="1">
      <c r="A34" s="164"/>
      <c r="B34" s="172" t="s">
        <v>119</v>
      </c>
      <c r="C34" s="166"/>
      <c r="D34" s="167"/>
      <c r="E34" s="260"/>
      <c r="F34" s="171"/>
      <c r="G34" s="108"/>
      <c r="H34" s="402"/>
      <c r="I34" s="433"/>
      <c r="J34" s="433"/>
      <c r="K34" s="433"/>
      <c r="L34" s="403"/>
      <c r="M34" s="402"/>
      <c r="N34" s="430"/>
      <c r="O34" s="430"/>
      <c r="P34" s="430"/>
      <c r="Q34" s="471"/>
    </row>
    <row r="35" spans="1:17" ht="18" customHeight="1">
      <c r="A35" s="164">
        <v>23</v>
      </c>
      <c r="B35" s="545" t="s">
        <v>401</v>
      </c>
      <c r="C35" s="166">
        <v>4864845</v>
      </c>
      <c r="D35" s="165" t="s">
        <v>12</v>
      </c>
      <c r="E35" s="165" t="s">
        <v>347</v>
      </c>
      <c r="F35" s="171">
        <v>2000</v>
      </c>
      <c r="G35" s="342">
        <v>6311</v>
      </c>
      <c r="H35" s="343">
        <v>6309</v>
      </c>
      <c r="I35" s="433">
        <f>G35-H35</f>
        <v>2</v>
      </c>
      <c r="J35" s="433">
        <f t="shared" si="1"/>
        <v>4000</v>
      </c>
      <c r="K35" s="433">
        <f t="shared" si="2"/>
        <v>0.004</v>
      </c>
      <c r="L35" s="342">
        <v>74527</v>
      </c>
      <c r="M35" s="343">
        <v>74026</v>
      </c>
      <c r="N35" s="430">
        <f>L35-M35</f>
        <v>501</v>
      </c>
      <c r="O35" s="430">
        <f t="shared" si="4"/>
        <v>1002000</v>
      </c>
      <c r="P35" s="430">
        <f t="shared" si="5"/>
        <v>1.002</v>
      </c>
      <c r="Q35" s="541"/>
    </row>
    <row r="36" spans="1:17" ht="18">
      <c r="A36" s="164">
        <v>24</v>
      </c>
      <c r="B36" s="165" t="s">
        <v>182</v>
      </c>
      <c r="C36" s="166">
        <v>4864862</v>
      </c>
      <c r="D36" s="170" t="s">
        <v>12</v>
      </c>
      <c r="E36" s="260" t="s">
        <v>347</v>
      </c>
      <c r="F36" s="171">
        <v>1000</v>
      </c>
      <c r="G36" s="342">
        <v>14777</v>
      </c>
      <c r="H36" s="343">
        <v>14788</v>
      </c>
      <c r="I36" s="433">
        <f>G36-H36</f>
        <v>-11</v>
      </c>
      <c r="J36" s="433">
        <f t="shared" si="1"/>
        <v>-11000</v>
      </c>
      <c r="K36" s="433">
        <f t="shared" si="2"/>
        <v>-0.011</v>
      </c>
      <c r="L36" s="342">
        <v>999859</v>
      </c>
      <c r="M36" s="343">
        <v>1000279</v>
      </c>
      <c r="N36" s="430">
        <f>L36-M36</f>
        <v>-420</v>
      </c>
      <c r="O36" s="430">
        <f t="shared" si="4"/>
        <v>-420000</v>
      </c>
      <c r="P36" s="430">
        <f t="shared" si="5"/>
        <v>-0.42</v>
      </c>
      <c r="Q36" s="478"/>
    </row>
    <row r="37" spans="1:17" ht="18" customHeight="1">
      <c r="A37" s="164">
        <v>25</v>
      </c>
      <c r="B37" s="168" t="s">
        <v>183</v>
      </c>
      <c r="C37" s="166">
        <v>4865142</v>
      </c>
      <c r="D37" s="170" t="s">
        <v>12</v>
      </c>
      <c r="E37" s="260" t="s">
        <v>347</v>
      </c>
      <c r="F37" s="171">
        <v>500</v>
      </c>
      <c r="G37" s="342">
        <v>906633</v>
      </c>
      <c r="H37" s="343">
        <v>906633</v>
      </c>
      <c r="I37" s="433">
        <f>G37-H37</f>
        <v>0</v>
      </c>
      <c r="J37" s="433">
        <f t="shared" si="1"/>
        <v>0</v>
      </c>
      <c r="K37" s="433">
        <f t="shared" si="2"/>
        <v>0</v>
      </c>
      <c r="L37" s="342">
        <v>59014</v>
      </c>
      <c r="M37" s="343">
        <v>58674</v>
      </c>
      <c r="N37" s="430">
        <f>L37-M37</f>
        <v>340</v>
      </c>
      <c r="O37" s="430">
        <f t="shared" si="4"/>
        <v>170000</v>
      </c>
      <c r="P37" s="430">
        <f t="shared" si="5"/>
        <v>0.17</v>
      </c>
      <c r="Q37" s="478"/>
    </row>
    <row r="38" spans="1:17" ht="18" customHeight="1">
      <c r="A38" s="164">
        <v>26</v>
      </c>
      <c r="B38" s="168" t="s">
        <v>409</v>
      </c>
      <c r="C38" s="166">
        <v>5128435</v>
      </c>
      <c r="D38" s="170" t="s">
        <v>12</v>
      </c>
      <c r="E38" s="260" t="s">
        <v>347</v>
      </c>
      <c r="F38" s="171">
        <v>400</v>
      </c>
      <c r="G38" s="342">
        <v>994836</v>
      </c>
      <c r="H38" s="343">
        <v>994836</v>
      </c>
      <c r="I38" s="485">
        <f>G38-H38</f>
        <v>0</v>
      </c>
      <c r="J38" s="485">
        <f>$F38*I38</f>
        <v>0</v>
      </c>
      <c r="K38" s="485">
        <f>J38/1000000</f>
        <v>0</v>
      </c>
      <c r="L38" s="342">
        <v>2916</v>
      </c>
      <c r="M38" s="343">
        <v>2916</v>
      </c>
      <c r="N38" s="278">
        <f>L38-M38</f>
        <v>0</v>
      </c>
      <c r="O38" s="278">
        <f>$F38*N38</f>
        <v>0</v>
      </c>
      <c r="P38" s="278">
        <f>O38/1000000</f>
        <v>0</v>
      </c>
      <c r="Q38" s="468"/>
    </row>
    <row r="39" spans="1:17" ht="18" customHeight="1">
      <c r="A39" s="164"/>
      <c r="B39" s="173" t="s">
        <v>187</v>
      </c>
      <c r="C39" s="166"/>
      <c r="D39" s="170"/>
      <c r="E39" s="260"/>
      <c r="F39" s="171"/>
      <c r="G39" s="108"/>
      <c r="H39" s="402"/>
      <c r="I39" s="433"/>
      <c r="J39" s="433"/>
      <c r="K39" s="433"/>
      <c r="L39" s="403"/>
      <c r="M39" s="402"/>
      <c r="N39" s="430"/>
      <c r="O39" s="430"/>
      <c r="P39" s="430"/>
      <c r="Q39" s="517"/>
    </row>
    <row r="40" spans="1:17" ht="17.25" customHeight="1">
      <c r="A40" s="164">
        <v>27</v>
      </c>
      <c r="B40" s="165" t="s">
        <v>400</v>
      </c>
      <c r="C40" s="166">
        <v>4864892</v>
      </c>
      <c r="D40" s="170" t="s">
        <v>12</v>
      </c>
      <c r="E40" s="260" t="s">
        <v>347</v>
      </c>
      <c r="F40" s="171">
        <v>-500</v>
      </c>
      <c r="G40" s="342">
        <v>999574</v>
      </c>
      <c r="H40" s="343">
        <v>999574</v>
      </c>
      <c r="I40" s="433">
        <f>G40-H40</f>
        <v>0</v>
      </c>
      <c r="J40" s="433">
        <f t="shared" si="1"/>
        <v>0</v>
      </c>
      <c r="K40" s="433">
        <f t="shared" si="2"/>
        <v>0</v>
      </c>
      <c r="L40" s="342">
        <v>17076</v>
      </c>
      <c r="M40" s="343">
        <v>17076</v>
      </c>
      <c r="N40" s="430">
        <f>L40-M40</f>
        <v>0</v>
      </c>
      <c r="O40" s="430">
        <f t="shared" si="4"/>
        <v>0</v>
      </c>
      <c r="P40" s="430">
        <f t="shared" si="5"/>
        <v>0</v>
      </c>
      <c r="Q40" s="517"/>
    </row>
    <row r="41" spans="1:16" ht="17.25" customHeight="1">
      <c r="A41" s="164">
        <v>28</v>
      </c>
      <c r="B41" s="165" t="s">
        <v>403</v>
      </c>
      <c r="C41" s="166">
        <v>4865048</v>
      </c>
      <c r="D41" s="170" t="s">
        <v>12</v>
      </c>
      <c r="E41" s="260" t="s">
        <v>347</v>
      </c>
      <c r="F41" s="169">
        <v>-250</v>
      </c>
      <c r="G41" s="342">
        <v>999871</v>
      </c>
      <c r="H41" s="343">
        <v>999871</v>
      </c>
      <c r="I41" s="485">
        <f>G41-H41</f>
        <v>0</v>
      </c>
      <c r="J41" s="485">
        <f>$F41*I41</f>
        <v>0</v>
      </c>
      <c r="K41" s="485">
        <f>J41/1000000</f>
        <v>0</v>
      </c>
      <c r="L41" s="342">
        <v>999883</v>
      </c>
      <c r="M41" s="343">
        <v>999883</v>
      </c>
      <c r="N41" s="278">
        <f>L41-M41</f>
        <v>0</v>
      </c>
      <c r="O41" s="278">
        <f>$F41*N41</f>
        <v>0</v>
      </c>
      <c r="P41" s="603">
        <f>O41/1000000</f>
        <v>0</v>
      </c>
    </row>
    <row r="42" spans="1:17" ht="17.25" customHeight="1" thickBot="1">
      <c r="A42" s="175">
        <v>29</v>
      </c>
      <c r="B42" s="461" t="s">
        <v>119</v>
      </c>
      <c r="C42" s="177">
        <v>4902508</v>
      </c>
      <c r="D42" s="184" t="s">
        <v>12</v>
      </c>
      <c r="E42" s="176" t="s">
        <v>347</v>
      </c>
      <c r="F42" s="462"/>
      <c r="G42" s="469">
        <v>0</v>
      </c>
      <c r="H42" s="470">
        <v>0</v>
      </c>
      <c r="I42" s="767">
        <f>G42-H42</f>
        <v>0</v>
      </c>
      <c r="J42" s="767">
        <f>$F42*I42</f>
        <v>0</v>
      </c>
      <c r="K42" s="767">
        <f>J42/1000000</f>
        <v>0</v>
      </c>
      <c r="L42" s="469">
        <v>0</v>
      </c>
      <c r="M42" s="470">
        <v>0</v>
      </c>
      <c r="N42" s="429">
        <f>L42-M42</f>
        <v>0</v>
      </c>
      <c r="O42" s="429">
        <f>$F42*N42</f>
        <v>0</v>
      </c>
      <c r="P42" s="768">
        <f>O42/1000000</f>
        <v>0</v>
      </c>
      <c r="Q42" s="511"/>
    </row>
    <row r="43" spans="1:17" ht="16.5" customHeight="1" thickTop="1">
      <c r="A43" s="170"/>
      <c r="B43" s="165"/>
      <c r="C43" s="520"/>
      <c r="L43" s="520"/>
      <c r="Q43" s="520"/>
    </row>
    <row r="44" spans="1:17" ht="18" customHeight="1">
      <c r="A44" s="170"/>
      <c r="B44" s="165"/>
      <c r="C44" s="166"/>
      <c r="D44" s="167"/>
      <c r="E44" s="260"/>
      <c r="F44" s="166"/>
      <c r="G44" s="166"/>
      <c r="H44" s="402"/>
      <c r="I44" s="402"/>
      <c r="J44" s="402"/>
      <c r="K44" s="402"/>
      <c r="L44" s="402"/>
      <c r="M44" s="402"/>
      <c r="N44" s="402"/>
      <c r="O44" s="402"/>
      <c r="P44" s="402"/>
      <c r="Q44" s="520"/>
    </row>
    <row r="45" spans="1:17" ht="21" customHeight="1" thickBot="1">
      <c r="A45" s="184"/>
      <c r="B45" s="405"/>
      <c r="C45" s="177"/>
      <c r="D45" s="179"/>
      <c r="E45" s="176"/>
      <c r="F45" s="177"/>
      <c r="G45" s="177"/>
      <c r="H45" s="556"/>
      <c r="I45" s="556"/>
      <c r="J45" s="556"/>
      <c r="K45" s="556"/>
      <c r="L45" s="556"/>
      <c r="M45" s="556"/>
      <c r="N45" s="556"/>
      <c r="O45" s="556"/>
      <c r="P45" s="556"/>
      <c r="Q45" s="557" t="str">
        <f>NDPL!Q1</f>
        <v>JUNE-2016</v>
      </c>
    </row>
    <row r="46" spans="1:17" ht="21.75" customHeight="1" thickTop="1">
      <c r="A46" s="161"/>
      <c r="B46" s="408" t="s">
        <v>349</v>
      </c>
      <c r="C46" s="166"/>
      <c r="D46" s="167"/>
      <c r="E46" s="260"/>
      <c r="F46" s="166"/>
      <c r="G46" s="409"/>
      <c r="H46" s="402"/>
      <c r="I46" s="402"/>
      <c r="J46" s="402"/>
      <c r="K46" s="402"/>
      <c r="L46" s="409"/>
      <c r="M46" s="402"/>
      <c r="N46" s="402"/>
      <c r="O46" s="402"/>
      <c r="P46" s="558"/>
      <c r="Q46" s="559"/>
    </row>
    <row r="47" spans="1:17" ht="21" customHeight="1">
      <c r="A47" s="164"/>
      <c r="B47" s="460" t="s">
        <v>393</v>
      </c>
      <c r="C47" s="166"/>
      <c r="D47" s="167"/>
      <c r="E47" s="260"/>
      <c r="F47" s="166"/>
      <c r="G47" s="108"/>
      <c r="H47" s="402"/>
      <c r="I47" s="402"/>
      <c r="J47" s="402"/>
      <c r="K47" s="402"/>
      <c r="L47" s="108"/>
      <c r="M47" s="402"/>
      <c r="N47" s="402"/>
      <c r="O47" s="402"/>
      <c r="P47" s="402"/>
      <c r="Q47" s="560"/>
    </row>
    <row r="48" spans="1:17" ht="18">
      <c r="A48" s="164">
        <v>30</v>
      </c>
      <c r="B48" s="165" t="s">
        <v>394</v>
      </c>
      <c r="C48" s="166">
        <v>5128418</v>
      </c>
      <c r="D48" s="170" t="s">
        <v>12</v>
      </c>
      <c r="E48" s="260" t="s">
        <v>347</v>
      </c>
      <c r="F48" s="166">
        <v>-1000</v>
      </c>
      <c r="G48" s="342">
        <v>951042</v>
      </c>
      <c r="H48" s="343">
        <v>951254</v>
      </c>
      <c r="I48" s="430">
        <f>G48-H48</f>
        <v>-212</v>
      </c>
      <c r="J48" s="430">
        <f t="shared" si="1"/>
        <v>212000</v>
      </c>
      <c r="K48" s="430">
        <f t="shared" si="2"/>
        <v>0.212</v>
      </c>
      <c r="L48" s="342">
        <v>972026</v>
      </c>
      <c r="M48" s="343">
        <v>972775</v>
      </c>
      <c r="N48" s="430">
        <f>L48-M48</f>
        <v>-749</v>
      </c>
      <c r="O48" s="430">
        <f t="shared" si="4"/>
        <v>749000</v>
      </c>
      <c r="P48" s="430">
        <f t="shared" si="5"/>
        <v>0.749</v>
      </c>
      <c r="Q48" s="561"/>
    </row>
    <row r="49" spans="1:17" ht="18">
      <c r="A49" s="164">
        <v>31</v>
      </c>
      <c r="B49" s="165" t="s">
        <v>405</v>
      </c>
      <c r="C49" s="166">
        <v>5128421</v>
      </c>
      <c r="D49" s="170" t="s">
        <v>12</v>
      </c>
      <c r="E49" s="260" t="s">
        <v>347</v>
      </c>
      <c r="F49" s="166">
        <v>-1000</v>
      </c>
      <c r="G49" s="342">
        <v>986793</v>
      </c>
      <c r="H49" s="343">
        <v>986991</v>
      </c>
      <c r="I49" s="284">
        <f>G49-H49</f>
        <v>-198</v>
      </c>
      <c r="J49" s="284">
        <f>$F49*I49</f>
        <v>198000</v>
      </c>
      <c r="K49" s="284">
        <f>J49/1000000</f>
        <v>0.198</v>
      </c>
      <c r="L49" s="342">
        <v>996020</v>
      </c>
      <c r="M49" s="343">
        <v>996787</v>
      </c>
      <c r="N49" s="284">
        <f>L49-M49</f>
        <v>-767</v>
      </c>
      <c r="O49" s="284">
        <f>$F49*N49</f>
        <v>767000</v>
      </c>
      <c r="P49" s="284">
        <f>O49/1000000</f>
        <v>0.767</v>
      </c>
      <c r="Q49" s="561"/>
    </row>
    <row r="50" spans="1:17" ht="18">
      <c r="A50" s="164"/>
      <c r="B50" s="460" t="s">
        <v>397</v>
      </c>
      <c r="C50" s="166"/>
      <c r="D50" s="170"/>
      <c r="E50" s="260"/>
      <c r="F50" s="166"/>
      <c r="G50" s="342"/>
      <c r="H50" s="343"/>
      <c r="I50" s="430"/>
      <c r="J50" s="430"/>
      <c r="K50" s="430"/>
      <c r="L50" s="342"/>
      <c r="M50" s="343"/>
      <c r="N50" s="430"/>
      <c r="O50" s="430"/>
      <c r="P50" s="430"/>
      <c r="Q50" s="561"/>
    </row>
    <row r="51" spans="1:17" ht="18">
      <c r="A51" s="164">
        <v>32</v>
      </c>
      <c r="B51" s="165" t="s">
        <v>394</v>
      </c>
      <c r="C51" s="166">
        <v>5128422</v>
      </c>
      <c r="D51" s="170" t="s">
        <v>12</v>
      </c>
      <c r="E51" s="260" t="s">
        <v>347</v>
      </c>
      <c r="F51" s="166">
        <v>-1000</v>
      </c>
      <c r="G51" s="342">
        <v>964614</v>
      </c>
      <c r="H51" s="343">
        <v>964809</v>
      </c>
      <c r="I51" s="430">
        <f>G51-H51</f>
        <v>-195</v>
      </c>
      <c r="J51" s="430">
        <f t="shared" si="1"/>
        <v>195000</v>
      </c>
      <c r="K51" s="430">
        <f t="shared" si="2"/>
        <v>0.195</v>
      </c>
      <c r="L51" s="342">
        <v>979413</v>
      </c>
      <c r="M51" s="343">
        <v>980710</v>
      </c>
      <c r="N51" s="430">
        <f>L51-M51</f>
        <v>-1297</v>
      </c>
      <c r="O51" s="430">
        <f t="shared" si="4"/>
        <v>1297000</v>
      </c>
      <c r="P51" s="430">
        <f t="shared" si="5"/>
        <v>1.297</v>
      </c>
      <c r="Q51" s="561"/>
    </row>
    <row r="52" spans="1:17" ht="18">
      <c r="A52" s="164">
        <v>33</v>
      </c>
      <c r="B52" s="165" t="s">
        <v>405</v>
      </c>
      <c r="C52" s="166">
        <v>5128428</v>
      </c>
      <c r="D52" s="170" t="s">
        <v>12</v>
      </c>
      <c r="E52" s="260" t="s">
        <v>347</v>
      </c>
      <c r="F52" s="166">
        <v>-1000</v>
      </c>
      <c r="G52" s="342">
        <v>979512</v>
      </c>
      <c r="H52" s="343">
        <v>979720</v>
      </c>
      <c r="I52" s="430">
        <f>G52-H52</f>
        <v>-208</v>
      </c>
      <c r="J52" s="430">
        <f>$F52*I52</f>
        <v>208000</v>
      </c>
      <c r="K52" s="430">
        <f>J52/1000000</f>
        <v>0.208</v>
      </c>
      <c r="L52" s="342">
        <v>991258</v>
      </c>
      <c r="M52" s="343">
        <v>992514</v>
      </c>
      <c r="N52" s="430">
        <f>L52-M52</f>
        <v>-1256</v>
      </c>
      <c r="O52" s="430">
        <f>$F52*N52</f>
        <v>1256000</v>
      </c>
      <c r="P52" s="430">
        <f>O52/1000000</f>
        <v>1.256</v>
      </c>
      <c r="Q52" s="561"/>
    </row>
    <row r="53" spans="1:17" ht="18" customHeight="1">
      <c r="A53" s="164"/>
      <c r="B53" s="172" t="s">
        <v>188</v>
      </c>
      <c r="C53" s="166"/>
      <c r="D53" s="167"/>
      <c r="E53" s="260"/>
      <c r="F53" s="171"/>
      <c r="G53" s="108"/>
      <c r="H53" s="402"/>
      <c r="I53" s="402"/>
      <c r="J53" s="402"/>
      <c r="K53" s="402"/>
      <c r="L53" s="403"/>
      <c r="M53" s="402"/>
      <c r="N53" s="402"/>
      <c r="O53" s="402"/>
      <c r="P53" s="402"/>
      <c r="Q53" s="471"/>
    </row>
    <row r="54" spans="1:17" ht="18">
      <c r="A54" s="164">
        <v>34</v>
      </c>
      <c r="B54" s="174" t="s">
        <v>212</v>
      </c>
      <c r="C54" s="166">
        <v>4865133</v>
      </c>
      <c r="D54" s="170" t="s">
        <v>12</v>
      </c>
      <c r="E54" s="260" t="s">
        <v>347</v>
      </c>
      <c r="F54" s="171">
        <v>100</v>
      </c>
      <c r="G54" s="342">
        <v>376746</v>
      </c>
      <c r="H54" s="343">
        <v>378985</v>
      </c>
      <c r="I54" s="430">
        <f>G54-H54</f>
        <v>-2239</v>
      </c>
      <c r="J54" s="430">
        <f t="shared" si="1"/>
        <v>-223900</v>
      </c>
      <c r="K54" s="430">
        <f t="shared" si="2"/>
        <v>-0.2239</v>
      </c>
      <c r="L54" s="342">
        <v>49177</v>
      </c>
      <c r="M54" s="343">
        <v>49451</v>
      </c>
      <c r="N54" s="430">
        <f>L54-M54</f>
        <v>-274</v>
      </c>
      <c r="O54" s="430">
        <f t="shared" si="4"/>
        <v>-27400</v>
      </c>
      <c r="P54" s="430">
        <f t="shared" si="5"/>
        <v>-0.0274</v>
      </c>
      <c r="Q54" s="471"/>
    </row>
    <row r="55" spans="1:17" ht="18" customHeight="1">
      <c r="A55" s="164"/>
      <c r="B55" s="172" t="s">
        <v>190</v>
      </c>
      <c r="C55" s="166"/>
      <c r="D55" s="170"/>
      <c r="E55" s="260"/>
      <c r="F55" s="171"/>
      <c r="G55" s="108"/>
      <c r="H55" s="402"/>
      <c r="I55" s="430"/>
      <c r="J55" s="430"/>
      <c r="K55" s="430"/>
      <c r="L55" s="403"/>
      <c r="M55" s="402"/>
      <c r="N55" s="430"/>
      <c r="O55" s="430"/>
      <c r="P55" s="430"/>
      <c r="Q55" s="471"/>
    </row>
    <row r="56" spans="1:17" ht="18" customHeight="1">
      <c r="A56" s="164">
        <v>35</v>
      </c>
      <c r="B56" s="165" t="s">
        <v>177</v>
      </c>
      <c r="C56" s="166">
        <v>4865076</v>
      </c>
      <c r="D56" s="170" t="s">
        <v>12</v>
      </c>
      <c r="E56" s="260" t="s">
        <v>347</v>
      </c>
      <c r="F56" s="171">
        <v>100</v>
      </c>
      <c r="G56" s="342">
        <v>4274</v>
      </c>
      <c r="H56" s="343">
        <v>4208</v>
      </c>
      <c r="I56" s="430">
        <f>G56-H56</f>
        <v>66</v>
      </c>
      <c r="J56" s="430">
        <f t="shared" si="1"/>
        <v>6600</v>
      </c>
      <c r="K56" s="430">
        <f t="shared" si="2"/>
        <v>0.0066</v>
      </c>
      <c r="L56" s="342">
        <v>24632</v>
      </c>
      <c r="M56" s="343">
        <v>24040</v>
      </c>
      <c r="N56" s="430">
        <f>L56-M56</f>
        <v>592</v>
      </c>
      <c r="O56" s="430">
        <f t="shared" si="4"/>
        <v>59200</v>
      </c>
      <c r="P56" s="430">
        <f t="shared" si="5"/>
        <v>0.0592</v>
      </c>
      <c r="Q56" s="471"/>
    </row>
    <row r="57" spans="1:17" ht="18" customHeight="1">
      <c r="A57" s="164">
        <v>36</v>
      </c>
      <c r="B57" s="168" t="s">
        <v>191</v>
      </c>
      <c r="C57" s="166">
        <v>4865077</v>
      </c>
      <c r="D57" s="170" t="s">
        <v>12</v>
      </c>
      <c r="E57" s="260" t="s">
        <v>347</v>
      </c>
      <c r="F57" s="171">
        <v>100</v>
      </c>
      <c r="G57" s="108"/>
      <c r="H57" s="402"/>
      <c r="I57" s="430">
        <f>G57-H57</f>
        <v>0</v>
      </c>
      <c r="J57" s="430">
        <f t="shared" si="1"/>
        <v>0</v>
      </c>
      <c r="K57" s="430">
        <f t="shared" si="2"/>
        <v>0</v>
      </c>
      <c r="L57" s="403"/>
      <c r="M57" s="402"/>
      <c r="N57" s="430">
        <f>L57-M57</f>
        <v>0</v>
      </c>
      <c r="O57" s="430">
        <f t="shared" si="4"/>
        <v>0</v>
      </c>
      <c r="P57" s="430">
        <f t="shared" si="5"/>
        <v>0</v>
      </c>
      <c r="Q57" s="471"/>
    </row>
    <row r="58" spans="1:17" ht="18" customHeight="1">
      <c r="A58" s="164"/>
      <c r="B58" s="172" t="s">
        <v>171</v>
      </c>
      <c r="C58" s="166"/>
      <c r="D58" s="170"/>
      <c r="E58" s="260"/>
      <c r="F58" s="171"/>
      <c r="G58" s="108"/>
      <c r="H58" s="402"/>
      <c r="I58" s="430"/>
      <c r="J58" s="430"/>
      <c r="K58" s="430"/>
      <c r="L58" s="403"/>
      <c r="M58" s="402"/>
      <c r="N58" s="430"/>
      <c r="O58" s="430"/>
      <c r="P58" s="430"/>
      <c r="Q58" s="471"/>
    </row>
    <row r="59" spans="1:17" ht="18" customHeight="1">
      <c r="A59" s="164">
        <v>37</v>
      </c>
      <c r="B59" s="165" t="s">
        <v>184</v>
      </c>
      <c r="C59" s="166">
        <v>4865093</v>
      </c>
      <c r="D59" s="170" t="s">
        <v>12</v>
      </c>
      <c r="E59" s="260" t="s">
        <v>347</v>
      </c>
      <c r="F59" s="171">
        <v>100</v>
      </c>
      <c r="G59" s="342">
        <v>79460</v>
      </c>
      <c r="H59" s="343">
        <v>79337</v>
      </c>
      <c r="I59" s="430">
        <f>G59-H59</f>
        <v>123</v>
      </c>
      <c r="J59" s="430">
        <f t="shared" si="1"/>
        <v>12300</v>
      </c>
      <c r="K59" s="430">
        <f t="shared" si="2"/>
        <v>0.0123</v>
      </c>
      <c r="L59" s="342">
        <v>70130</v>
      </c>
      <c r="M59" s="343">
        <v>69113</v>
      </c>
      <c r="N59" s="430">
        <f>L59-M59</f>
        <v>1017</v>
      </c>
      <c r="O59" s="430">
        <f t="shared" si="4"/>
        <v>101700</v>
      </c>
      <c r="P59" s="430">
        <f t="shared" si="5"/>
        <v>0.1017</v>
      </c>
      <c r="Q59" s="471"/>
    </row>
    <row r="60" spans="1:17" ht="19.5" customHeight="1">
      <c r="A60" s="164">
        <v>38</v>
      </c>
      <c r="B60" s="168" t="s">
        <v>185</v>
      </c>
      <c r="C60" s="166">
        <v>4865094</v>
      </c>
      <c r="D60" s="170" t="s">
        <v>12</v>
      </c>
      <c r="E60" s="260" t="s">
        <v>347</v>
      </c>
      <c r="F60" s="171">
        <v>100</v>
      </c>
      <c r="G60" s="342">
        <v>87664</v>
      </c>
      <c r="H60" s="343">
        <v>87605</v>
      </c>
      <c r="I60" s="430">
        <f>G60-H60</f>
        <v>59</v>
      </c>
      <c r="J60" s="430">
        <f t="shared" si="1"/>
        <v>5900</v>
      </c>
      <c r="K60" s="430">
        <f t="shared" si="2"/>
        <v>0.0059</v>
      </c>
      <c r="L60" s="342">
        <v>69786</v>
      </c>
      <c r="M60" s="343">
        <v>68558</v>
      </c>
      <c r="N60" s="430">
        <f>L60-M60</f>
        <v>1228</v>
      </c>
      <c r="O60" s="430">
        <f t="shared" si="4"/>
        <v>122800</v>
      </c>
      <c r="P60" s="430">
        <f t="shared" si="5"/>
        <v>0.1228</v>
      </c>
      <c r="Q60" s="471"/>
    </row>
    <row r="61" spans="1:17" ht="22.5" customHeight="1">
      <c r="A61" s="164">
        <v>39</v>
      </c>
      <c r="B61" s="174" t="s">
        <v>211</v>
      </c>
      <c r="C61" s="166">
        <v>5269199</v>
      </c>
      <c r="D61" s="170" t="s">
        <v>12</v>
      </c>
      <c r="E61" s="260" t="s">
        <v>347</v>
      </c>
      <c r="F61" s="171">
        <v>100</v>
      </c>
      <c r="G61" s="458">
        <v>17751</v>
      </c>
      <c r="H61" s="485">
        <v>17583</v>
      </c>
      <c r="I61" s="433">
        <f>G61-H61</f>
        <v>168</v>
      </c>
      <c r="J61" s="433">
        <f>$F61*I61</f>
        <v>16800</v>
      </c>
      <c r="K61" s="433">
        <f>J61/1000000</f>
        <v>0.0168</v>
      </c>
      <c r="L61" s="458">
        <v>18103</v>
      </c>
      <c r="M61" s="485">
        <v>13990</v>
      </c>
      <c r="N61" s="433">
        <f>L61-M61</f>
        <v>4113</v>
      </c>
      <c r="O61" s="433">
        <f>$F61*N61</f>
        <v>411300</v>
      </c>
      <c r="P61" s="433">
        <f>O61/1000000</f>
        <v>0.4113</v>
      </c>
      <c r="Q61" s="688"/>
    </row>
    <row r="62" spans="1:17" ht="19.5" customHeight="1">
      <c r="A62" s="164"/>
      <c r="B62" s="172" t="s">
        <v>177</v>
      </c>
      <c r="C62" s="166"/>
      <c r="D62" s="170"/>
      <c r="E62" s="167"/>
      <c r="F62" s="171"/>
      <c r="G62" s="342"/>
      <c r="H62" s="343"/>
      <c r="I62" s="430"/>
      <c r="J62" s="430"/>
      <c r="K62" s="430"/>
      <c r="L62" s="403"/>
      <c r="M62" s="402"/>
      <c r="N62" s="430"/>
      <c r="O62" s="430"/>
      <c r="P62" s="430"/>
      <c r="Q62" s="471"/>
    </row>
    <row r="63" spans="1:17" ht="18">
      <c r="A63" s="164">
        <v>40</v>
      </c>
      <c r="B63" s="165" t="s">
        <v>178</v>
      </c>
      <c r="C63" s="166">
        <v>4865143</v>
      </c>
      <c r="D63" s="170" t="s">
        <v>12</v>
      </c>
      <c r="E63" s="167" t="s">
        <v>13</v>
      </c>
      <c r="F63" s="171">
        <v>100</v>
      </c>
      <c r="G63" s="342">
        <v>142515</v>
      </c>
      <c r="H63" s="343">
        <v>139941</v>
      </c>
      <c r="I63" s="430">
        <f>G63-H63</f>
        <v>2574</v>
      </c>
      <c r="J63" s="430">
        <f t="shared" si="1"/>
        <v>257400</v>
      </c>
      <c r="K63" s="430">
        <f t="shared" si="2"/>
        <v>0.2574</v>
      </c>
      <c r="L63" s="342">
        <v>912801</v>
      </c>
      <c r="M63" s="343">
        <v>911861</v>
      </c>
      <c r="N63" s="430">
        <f>L63-M63</f>
        <v>940</v>
      </c>
      <c r="O63" s="430">
        <f t="shared" si="4"/>
        <v>94000</v>
      </c>
      <c r="P63" s="430">
        <f t="shared" si="5"/>
        <v>0.094</v>
      </c>
      <c r="Q63" s="511"/>
    </row>
    <row r="64" spans="1:20" ht="18" customHeight="1" thickBot="1">
      <c r="A64" s="175"/>
      <c r="B64" s="176"/>
      <c r="C64" s="177"/>
      <c r="D64" s="178"/>
      <c r="E64" s="179"/>
      <c r="F64" s="180"/>
      <c r="G64" s="181"/>
      <c r="H64" s="178"/>
      <c r="I64" s="184"/>
      <c r="J64" s="184"/>
      <c r="K64" s="184"/>
      <c r="L64" s="562"/>
      <c r="M64" s="178"/>
      <c r="N64" s="184"/>
      <c r="O64" s="184"/>
      <c r="P64" s="184"/>
      <c r="Q64" s="563"/>
      <c r="R64" s="92"/>
      <c r="S64" s="92"/>
      <c r="T64" s="92"/>
    </row>
    <row r="65" spans="1:20" ht="15.75" customHeight="1" thickTop="1">
      <c r="A65" s="564"/>
      <c r="B65" s="564"/>
      <c r="C65" s="564"/>
      <c r="D65" s="564"/>
      <c r="E65" s="564"/>
      <c r="F65" s="564"/>
      <c r="G65" s="564"/>
      <c r="H65" s="564"/>
      <c r="I65" s="564"/>
      <c r="J65" s="564"/>
      <c r="K65" s="564"/>
      <c r="L65" s="564"/>
      <c r="M65" s="564"/>
      <c r="N65" s="564"/>
      <c r="O65" s="564"/>
      <c r="P65" s="564"/>
      <c r="Q65" s="92"/>
      <c r="R65" s="92"/>
      <c r="S65" s="92"/>
      <c r="T65" s="92"/>
    </row>
    <row r="66" spans="1:20" ht="24" thickBot="1">
      <c r="A66" s="400" t="s">
        <v>367</v>
      </c>
      <c r="G66" s="520"/>
      <c r="H66" s="520"/>
      <c r="I66" s="48" t="s">
        <v>398</v>
      </c>
      <c r="J66" s="520"/>
      <c r="K66" s="520"/>
      <c r="L66" s="520"/>
      <c r="M66" s="520"/>
      <c r="N66" s="48" t="s">
        <v>399</v>
      </c>
      <c r="O66" s="520"/>
      <c r="P66" s="520"/>
      <c r="R66" s="92"/>
      <c r="S66" s="92"/>
      <c r="T66" s="92"/>
    </row>
    <row r="67" spans="1:20" ht="39.75" thickBot="1" thickTop="1">
      <c r="A67" s="565" t="s">
        <v>8</v>
      </c>
      <c r="B67" s="566" t="s">
        <v>9</v>
      </c>
      <c r="C67" s="567" t="s">
        <v>1</v>
      </c>
      <c r="D67" s="567" t="s">
        <v>2</v>
      </c>
      <c r="E67" s="567" t="s">
        <v>3</v>
      </c>
      <c r="F67" s="567" t="s">
        <v>10</v>
      </c>
      <c r="G67" s="565" t="str">
        <f>G5</f>
        <v>FINAL READING 01/07/2016</v>
      </c>
      <c r="H67" s="567" t="str">
        <f>H5</f>
        <v>INTIAL READING 01/06/2016</v>
      </c>
      <c r="I67" s="567" t="s">
        <v>4</v>
      </c>
      <c r="J67" s="567" t="s">
        <v>5</v>
      </c>
      <c r="K67" s="567" t="s">
        <v>6</v>
      </c>
      <c r="L67" s="565" t="str">
        <f>G67</f>
        <v>FINAL READING 01/07/2016</v>
      </c>
      <c r="M67" s="567" t="str">
        <f>H67</f>
        <v>INTIAL READING 01/06/2016</v>
      </c>
      <c r="N67" s="567" t="s">
        <v>4</v>
      </c>
      <c r="O67" s="567" t="s">
        <v>5</v>
      </c>
      <c r="P67" s="567" t="s">
        <v>6</v>
      </c>
      <c r="Q67" s="568" t="s">
        <v>310</v>
      </c>
      <c r="R67" s="92"/>
      <c r="S67" s="92"/>
      <c r="T67" s="92"/>
    </row>
    <row r="68" spans="1:20" ht="15.75" customHeight="1" thickTop="1">
      <c r="A68" s="569"/>
      <c r="B68" s="460" t="s">
        <v>393</v>
      </c>
      <c r="C68" s="570"/>
      <c r="D68" s="570"/>
      <c r="E68" s="570"/>
      <c r="F68" s="571"/>
      <c r="G68" s="570"/>
      <c r="H68" s="570"/>
      <c r="I68" s="570"/>
      <c r="J68" s="570"/>
      <c r="K68" s="571"/>
      <c r="L68" s="570"/>
      <c r="M68" s="570"/>
      <c r="N68" s="570"/>
      <c r="O68" s="570"/>
      <c r="P68" s="570"/>
      <c r="Q68" s="572"/>
      <c r="R68" s="92"/>
      <c r="S68" s="92"/>
      <c r="T68" s="92"/>
    </row>
    <row r="69" spans="1:20" ht="15.75" customHeight="1">
      <c r="A69" s="164">
        <v>1</v>
      </c>
      <c r="B69" s="165" t="s">
        <v>450</v>
      </c>
      <c r="C69" s="166">
        <v>5295127</v>
      </c>
      <c r="D69" s="349" t="s">
        <v>12</v>
      </c>
      <c r="E69" s="328" t="s">
        <v>347</v>
      </c>
      <c r="F69" s="171">
        <v>-100</v>
      </c>
      <c r="G69" s="342">
        <v>668</v>
      </c>
      <c r="H69" s="343">
        <v>0</v>
      </c>
      <c r="I69" s="278">
        <f>G69-H69</f>
        <v>668</v>
      </c>
      <c r="J69" s="278">
        <f>$F69*I69</f>
        <v>-66800</v>
      </c>
      <c r="K69" s="278">
        <f>J69/1000000</f>
        <v>-0.0668</v>
      </c>
      <c r="L69" s="342">
        <v>2190</v>
      </c>
      <c r="M69" s="343">
        <v>0</v>
      </c>
      <c r="N69" s="278">
        <f>L69-M69</f>
        <v>2190</v>
      </c>
      <c r="O69" s="278">
        <f>$F69*N69</f>
        <v>-219000</v>
      </c>
      <c r="P69" s="278">
        <f>O69/1000000</f>
        <v>-0.219</v>
      </c>
      <c r="Q69" s="483" t="s">
        <v>451</v>
      </c>
      <c r="R69" s="92"/>
      <c r="S69" s="92"/>
      <c r="T69" s="92"/>
    </row>
    <row r="70" spans="1:20" ht="15.75" customHeight="1">
      <c r="A70" s="164">
        <v>2</v>
      </c>
      <c r="B70" s="165" t="s">
        <v>454</v>
      </c>
      <c r="C70" s="166">
        <v>5128400</v>
      </c>
      <c r="D70" s="349" t="s">
        <v>12</v>
      </c>
      <c r="E70" s="328" t="s">
        <v>347</v>
      </c>
      <c r="F70" s="171">
        <v>-100</v>
      </c>
      <c r="G70" s="342">
        <v>0</v>
      </c>
      <c r="H70" s="343">
        <v>0</v>
      </c>
      <c r="I70" s="278">
        <f>G70-H70</f>
        <v>0</v>
      </c>
      <c r="J70" s="278">
        <f>$F70*I70</f>
        <v>0</v>
      </c>
      <c r="K70" s="278">
        <f>J70/1000000</f>
        <v>0</v>
      </c>
      <c r="L70" s="342">
        <v>0</v>
      </c>
      <c r="M70" s="343">
        <v>0</v>
      </c>
      <c r="N70" s="278">
        <f>L70-M70</f>
        <v>0</v>
      </c>
      <c r="O70" s="278">
        <f>$F70*N70</f>
        <v>0</v>
      </c>
      <c r="P70" s="278">
        <f>O70/1000000</f>
        <v>0</v>
      </c>
      <c r="Q70" s="483" t="s">
        <v>455</v>
      </c>
      <c r="R70" s="92"/>
      <c r="S70" s="92"/>
      <c r="T70" s="92"/>
    </row>
    <row r="71" spans="1:20" ht="15.75" customHeight="1">
      <c r="A71" s="573"/>
      <c r="B71" s="317" t="s">
        <v>364</v>
      </c>
      <c r="C71" s="336"/>
      <c r="D71" s="349"/>
      <c r="E71" s="328"/>
      <c r="F71" s="171"/>
      <c r="G71" s="168"/>
      <c r="H71" s="168"/>
      <c r="I71" s="168"/>
      <c r="J71" s="168"/>
      <c r="K71" s="168"/>
      <c r="L71" s="573"/>
      <c r="M71" s="168"/>
      <c r="N71" s="168"/>
      <c r="O71" s="168"/>
      <c r="P71" s="168"/>
      <c r="Q71" s="483"/>
      <c r="R71" s="92"/>
      <c r="S71" s="92"/>
      <c r="T71" s="92"/>
    </row>
    <row r="72" spans="1:20" ht="15.75" customHeight="1">
      <c r="A72" s="164">
        <v>3</v>
      </c>
      <c r="B72" s="165" t="s">
        <v>365</v>
      </c>
      <c r="C72" s="166">
        <v>4902555</v>
      </c>
      <c r="D72" s="349" t="s">
        <v>12</v>
      </c>
      <c r="E72" s="328" t="s">
        <v>347</v>
      </c>
      <c r="F72" s="171">
        <v>-75</v>
      </c>
      <c r="G72" s="342">
        <v>3601</v>
      </c>
      <c r="H72" s="343">
        <v>3562</v>
      </c>
      <c r="I72" s="278">
        <f>G72-H72</f>
        <v>39</v>
      </c>
      <c r="J72" s="278">
        <f>$F72*I72</f>
        <v>-2925</v>
      </c>
      <c r="K72" s="278">
        <f>J72/1000000</f>
        <v>-0.002925</v>
      </c>
      <c r="L72" s="342">
        <v>10023</v>
      </c>
      <c r="M72" s="343">
        <v>8777</v>
      </c>
      <c r="N72" s="278">
        <f>L72-M72</f>
        <v>1246</v>
      </c>
      <c r="O72" s="278">
        <f>$F72*N72</f>
        <v>-93450</v>
      </c>
      <c r="P72" s="278">
        <f>O72/1000000</f>
        <v>-0.09345</v>
      </c>
      <c r="Q72" s="483"/>
      <c r="R72" s="92"/>
      <c r="S72" s="92"/>
      <c r="T72" s="92"/>
    </row>
    <row r="73" spans="1:20" s="523" customFormat="1" ht="15.75" customHeight="1" thickBot="1">
      <c r="A73" s="175">
        <v>4</v>
      </c>
      <c r="B73" s="769" t="s">
        <v>366</v>
      </c>
      <c r="C73" s="770">
        <v>4902581</v>
      </c>
      <c r="D73" s="178" t="s">
        <v>12</v>
      </c>
      <c r="E73" s="179" t="s">
        <v>347</v>
      </c>
      <c r="F73" s="771">
        <v>-100</v>
      </c>
      <c r="G73" s="772">
        <v>1072</v>
      </c>
      <c r="H73" s="771">
        <v>1047</v>
      </c>
      <c r="I73" s="771">
        <f>G73-H73</f>
        <v>25</v>
      </c>
      <c r="J73" s="771">
        <f>$F73*I73</f>
        <v>-2500</v>
      </c>
      <c r="K73" s="771">
        <f>J73/1000000</f>
        <v>-0.0025</v>
      </c>
      <c r="L73" s="773">
        <v>3255</v>
      </c>
      <c r="M73" s="771">
        <v>2568</v>
      </c>
      <c r="N73" s="771">
        <f>L73-M73</f>
        <v>687</v>
      </c>
      <c r="O73" s="771">
        <f>$F73*N73</f>
        <v>-68700</v>
      </c>
      <c r="P73" s="771">
        <f>O73/1000000</f>
        <v>-0.0687</v>
      </c>
      <c r="Q73" s="563"/>
      <c r="R73" s="262"/>
      <c r="S73" s="262"/>
      <c r="T73" s="262"/>
    </row>
    <row r="74" spans="1:20" ht="15.75" customHeight="1" thickTop="1">
      <c r="A74" s="564"/>
      <c r="B74" s="564"/>
      <c r="C74" s="564"/>
      <c r="D74" s="564"/>
      <c r="E74" s="564"/>
      <c r="F74" s="564"/>
      <c r="G74" s="564"/>
      <c r="H74" s="564"/>
      <c r="I74" s="564"/>
      <c r="J74" s="564"/>
      <c r="K74" s="564"/>
      <c r="L74" s="564"/>
      <c r="M74" s="564"/>
      <c r="N74" s="564"/>
      <c r="O74" s="564"/>
      <c r="P74" s="564"/>
      <c r="Q74" s="92"/>
      <c r="R74" s="92"/>
      <c r="S74" s="92"/>
      <c r="T74" s="92"/>
    </row>
    <row r="75" spans="1:20" ht="15.75" customHeight="1">
      <c r="A75" s="564"/>
      <c r="B75" s="564"/>
      <c r="C75" s="564"/>
      <c r="D75" s="564"/>
      <c r="E75" s="564"/>
      <c r="F75" s="564"/>
      <c r="G75" s="564"/>
      <c r="H75" s="564"/>
      <c r="I75" s="564"/>
      <c r="J75" s="564"/>
      <c r="K75" s="564"/>
      <c r="L75" s="564"/>
      <c r="M75" s="564"/>
      <c r="N75" s="564"/>
      <c r="O75" s="564"/>
      <c r="P75" s="564"/>
      <c r="Q75" s="92"/>
      <c r="R75" s="92"/>
      <c r="S75" s="92"/>
      <c r="T75" s="92"/>
    </row>
    <row r="76" spans="1:16" ht="25.5" customHeight="1">
      <c r="A76" s="182" t="s">
        <v>339</v>
      </c>
      <c r="B76" s="542"/>
      <c r="C76" s="78"/>
      <c r="D76" s="542"/>
      <c r="E76" s="542"/>
      <c r="F76" s="542"/>
      <c r="G76" s="542"/>
      <c r="H76" s="542"/>
      <c r="I76" s="542"/>
      <c r="J76" s="542"/>
      <c r="K76" s="689">
        <f>SUM(K9:K64)+SUM(K72:K73)-K33</f>
        <v>1.1671250000000002</v>
      </c>
      <c r="L76" s="690"/>
      <c r="M76" s="690"/>
      <c r="N76" s="690"/>
      <c r="O76" s="690"/>
      <c r="P76" s="689">
        <f>SUM(P9:P64)+SUM(P72:P73)-P33</f>
        <v>8.164774999999999</v>
      </c>
    </row>
    <row r="77" spans="1:16" ht="12.75">
      <c r="A77" s="542"/>
      <c r="B77" s="542"/>
      <c r="C77" s="542"/>
      <c r="D77" s="542"/>
      <c r="E77" s="542"/>
      <c r="F77" s="542"/>
      <c r="G77" s="542"/>
      <c r="H77" s="542"/>
      <c r="I77" s="542"/>
      <c r="J77" s="542"/>
      <c r="K77" s="542"/>
      <c r="L77" s="542"/>
      <c r="M77" s="542"/>
      <c r="N77" s="542"/>
      <c r="O77" s="542"/>
      <c r="P77" s="542"/>
    </row>
    <row r="78" spans="1:16" ht="9.75" customHeight="1">
      <c r="A78" s="542"/>
      <c r="B78" s="542"/>
      <c r="C78" s="542"/>
      <c r="D78" s="542"/>
      <c r="E78" s="542"/>
      <c r="F78" s="542"/>
      <c r="G78" s="542"/>
      <c r="H78" s="542"/>
      <c r="I78" s="542"/>
      <c r="J78" s="542"/>
      <c r="K78" s="542"/>
      <c r="L78" s="542"/>
      <c r="M78" s="542"/>
      <c r="N78" s="542"/>
      <c r="O78" s="542"/>
      <c r="P78" s="542"/>
    </row>
    <row r="79" spans="1:16" ht="12.75" hidden="1">
      <c r="A79" s="542"/>
      <c r="B79" s="542"/>
      <c r="C79" s="542"/>
      <c r="D79" s="542"/>
      <c r="E79" s="542"/>
      <c r="F79" s="542"/>
      <c r="G79" s="542"/>
      <c r="H79" s="542"/>
      <c r="I79" s="542"/>
      <c r="J79" s="542"/>
      <c r="K79" s="542"/>
      <c r="L79" s="542"/>
      <c r="M79" s="542"/>
      <c r="N79" s="542"/>
      <c r="O79" s="542"/>
      <c r="P79" s="542"/>
    </row>
    <row r="80" spans="1:16" ht="23.25" customHeight="1" thickBot="1">
      <c r="A80" s="542"/>
      <c r="B80" s="542"/>
      <c r="C80" s="691"/>
      <c r="D80" s="542"/>
      <c r="E80" s="542"/>
      <c r="F80" s="542"/>
      <c r="G80" s="542"/>
      <c r="H80" s="542"/>
      <c r="I80" s="542"/>
      <c r="J80" s="692"/>
      <c r="K80" s="633" t="s">
        <v>340</v>
      </c>
      <c r="L80" s="542"/>
      <c r="M80" s="542"/>
      <c r="N80" s="542"/>
      <c r="O80" s="542"/>
      <c r="P80" s="633" t="s">
        <v>341</v>
      </c>
    </row>
    <row r="81" spans="1:17" ht="20.25">
      <c r="A81" s="693"/>
      <c r="B81" s="694"/>
      <c r="C81" s="182"/>
      <c r="D81" s="621"/>
      <c r="E81" s="621"/>
      <c r="F81" s="621"/>
      <c r="G81" s="621"/>
      <c r="H81" s="621"/>
      <c r="I81" s="621"/>
      <c r="J81" s="695"/>
      <c r="K81" s="694"/>
      <c r="L81" s="694"/>
      <c r="M81" s="694"/>
      <c r="N81" s="694"/>
      <c r="O81" s="694"/>
      <c r="P81" s="694"/>
      <c r="Q81" s="622"/>
    </row>
    <row r="82" spans="1:17" ht="20.25">
      <c r="A82" s="248"/>
      <c r="B82" s="182" t="s">
        <v>337</v>
      </c>
      <c r="C82" s="182"/>
      <c r="D82" s="696"/>
      <c r="E82" s="696"/>
      <c r="F82" s="696"/>
      <c r="G82" s="696"/>
      <c r="H82" s="696"/>
      <c r="I82" s="696"/>
      <c r="J82" s="696"/>
      <c r="K82" s="697">
        <f>K76</f>
        <v>1.1671250000000002</v>
      </c>
      <c r="L82" s="698"/>
      <c r="M82" s="698"/>
      <c r="N82" s="698"/>
      <c r="O82" s="698"/>
      <c r="P82" s="697">
        <f>P76</f>
        <v>8.164774999999999</v>
      </c>
      <c r="Q82" s="623"/>
    </row>
    <row r="83" spans="1:17" ht="20.25">
      <c r="A83" s="248"/>
      <c r="B83" s="182"/>
      <c r="C83" s="182"/>
      <c r="D83" s="696"/>
      <c r="E83" s="696"/>
      <c r="F83" s="696"/>
      <c r="G83" s="696"/>
      <c r="H83" s="696"/>
      <c r="I83" s="699"/>
      <c r="J83" s="59"/>
      <c r="K83" s="684"/>
      <c r="L83" s="684"/>
      <c r="M83" s="684"/>
      <c r="N83" s="684"/>
      <c r="O83" s="684"/>
      <c r="P83" s="684"/>
      <c r="Q83" s="623"/>
    </row>
    <row r="84" spans="1:17" ht="20.25">
      <c r="A84" s="248"/>
      <c r="B84" s="182" t="s">
        <v>330</v>
      </c>
      <c r="C84" s="182"/>
      <c r="D84" s="696"/>
      <c r="E84" s="696"/>
      <c r="F84" s="696"/>
      <c r="G84" s="696"/>
      <c r="H84" s="696"/>
      <c r="I84" s="696"/>
      <c r="J84" s="696"/>
      <c r="K84" s="697">
        <f>'STEPPED UP GENCO'!K41</f>
        <v>0.0180075973</v>
      </c>
      <c r="L84" s="697"/>
      <c r="M84" s="697"/>
      <c r="N84" s="697"/>
      <c r="O84" s="697"/>
      <c r="P84" s="697">
        <f>'STEPPED UP GENCO'!P41</f>
        <v>-0.13132435522500002</v>
      </c>
      <c r="Q84" s="623"/>
    </row>
    <row r="85" spans="1:17" ht="20.25">
      <c r="A85" s="248"/>
      <c r="B85" s="182"/>
      <c r="C85" s="182"/>
      <c r="D85" s="700"/>
      <c r="E85" s="700"/>
      <c r="F85" s="700"/>
      <c r="G85" s="700"/>
      <c r="H85" s="700"/>
      <c r="I85" s="701"/>
      <c r="J85" s="702"/>
      <c r="K85" s="520"/>
      <c r="L85" s="520"/>
      <c r="M85" s="520"/>
      <c r="N85" s="520"/>
      <c r="O85" s="520"/>
      <c r="P85" s="520"/>
      <c r="Q85" s="623"/>
    </row>
    <row r="86" spans="1:17" ht="20.25">
      <c r="A86" s="248"/>
      <c r="B86" s="182" t="s">
        <v>338</v>
      </c>
      <c r="C86" s="182"/>
      <c r="D86" s="520"/>
      <c r="E86" s="520"/>
      <c r="F86" s="520"/>
      <c r="G86" s="520"/>
      <c r="H86" s="520"/>
      <c r="I86" s="520"/>
      <c r="J86" s="520"/>
      <c r="K86" s="291">
        <f>SUM(K82:K85)</f>
        <v>1.1851325973000002</v>
      </c>
      <c r="L86" s="520"/>
      <c r="M86" s="520"/>
      <c r="N86" s="520"/>
      <c r="O86" s="520"/>
      <c r="P86" s="774">
        <f>SUM(P82:P85)</f>
        <v>8.033450644774998</v>
      </c>
      <c r="Q86" s="623"/>
    </row>
    <row r="87" spans="1:17" ht="20.25">
      <c r="A87" s="647"/>
      <c r="B87" s="520"/>
      <c r="C87" s="182"/>
      <c r="D87" s="520"/>
      <c r="E87" s="520"/>
      <c r="F87" s="520"/>
      <c r="G87" s="520"/>
      <c r="H87" s="520"/>
      <c r="I87" s="520"/>
      <c r="J87" s="520"/>
      <c r="K87" s="520"/>
      <c r="L87" s="520"/>
      <c r="M87" s="520"/>
      <c r="N87" s="520"/>
      <c r="O87" s="520"/>
      <c r="P87" s="520"/>
      <c r="Q87" s="623"/>
    </row>
    <row r="88" spans="1:17" ht="13.5" thickBot="1">
      <c r="A88" s="648"/>
      <c r="B88" s="624"/>
      <c r="C88" s="624"/>
      <c r="D88" s="624"/>
      <c r="E88" s="624"/>
      <c r="F88" s="624"/>
      <c r="G88" s="624"/>
      <c r="H88" s="624"/>
      <c r="I88" s="624"/>
      <c r="J88" s="624"/>
      <c r="K88" s="624"/>
      <c r="L88" s="624"/>
      <c r="M88" s="624"/>
      <c r="N88" s="624"/>
      <c r="O88" s="624"/>
      <c r="P88" s="624"/>
      <c r="Q88" s="625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tabSelected="1" view="pageBreakPreview" zoomScale="60" zoomScaleNormal="70" zoomScalePageLayoutView="0" workbookViewId="0" topLeftCell="A1">
      <selection activeCell="K55" sqref="K55"/>
    </sheetView>
  </sheetViews>
  <sheetFormatPr defaultColWidth="9.140625" defaultRowHeight="12.75"/>
  <cols>
    <col min="1" max="1" width="4.7109375" style="467" customWidth="1"/>
    <col min="2" max="2" width="26.7109375" style="467" customWidth="1"/>
    <col min="3" max="3" width="18.57421875" style="467" customWidth="1"/>
    <col min="4" max="4" width="12.8515625" style="467" customWidth="1"/>
    <col min="5" max="5" width="22.140625" style="467" customWidth="1"/>
    <col min="6" max="6" width="14.421875" style="467" customWidth="1"/>
    <col min="7" max="7" width="15.57421875" style="467" customWidth="1"/>
    <col min="8" max="8" width="15.28125" style="467" customWidth="1"/>
    <col min="9" max="9" width="15.00390625" style="467" customWidth="1"/>
    <col min="10" max="10" width="16.7109375" style="467" customWidth="1"/>
    <col min="11" max="11" width="16.57421875" style="467" customWidth="1"/>
    <col min="12" max="12" width="17.140625" style="467" customWidth="1"/>
    <col min="13" max="13" width="14.7109375" style="467" customWidth="1"/>
    <col min="14" max="14" width="15.7109375" style="467" customWidth="1"/>
    <col min="15" max="15" width="18.28125" style="467" customWidth="1"/>
    <col min="16" max="16" width="17.140625" style="467" customWidth="1"/>
    <col min="17" max="17" width="22.00390625" style="467" customWidth="1"/>
    <col min="18" max="16384" width="9.140625" style="467" customWidth="1"/>
  </cols>
  <sheetData>
    <row r="1" ht="26.25" customHeight="1">
      <c r="A1" s="1" t="s">
        <v>238</v>
      </c>
    </row>
    <row r="2" spans="1:17" ht="23.25" customHeight="1">
      <c r="A2" s="2" t="s">
        <v>239</v>
      </c>
      <c r="P2" s="703" t="str">
        <f>NDPL!Q1</f>
        <v>JUNE-2016</v>
      </c>
      <c r="Q2" s="703"/>
    </row>
    <row r="3" ht="23.25">
      <c r="A3" s="188" t="s">
        <v>215</v>
      </c>
    </row>
    <row r="4" spans="1:16" ht="24" thickBot="1">
      <c r="A4" s="3"/>
      <c r="G4" s="520"/>
      <c r="H4" s="520"/>
      <c r="I4" s="48" t="s">
        <v>398</v>
      </c>
      <c r="J4" s="520"/>
      <c r="K4" s="520"/>
      <c r="L4" s="520"/>
      <c r="M4" s="520"/>
      <c r="N4" s="48" t="s">
        <v>399</v>
      </c>
      <c r="O4" s="520"/>
      <c r="P4" s="520"/>
    </row>
    <row r="5" spans="1:17" ht="51.75" customHeight="1" thickBot="1" thickTop="1">
      <c r="A5" s="565" t="s">
        <v>8</v>
      </c>
      <c r="B5" s="566" t="s">
        <v>9</v>
      </c>
      <c r="C5" s="567" t="s">
        <v>1</v>
      </c>
      <c r="D5" s="567" t="s">
        <v>2</v>
      </c>
      <c r="E5" s="567" t="s">
        <v>3</v>
      </c>
      <c r="F5" s="567" t="s">
        <v>10</v>
      </c>
      <c r="G5" s="565" t="str">
        <f>NDPL!G5</f>
        <v>FINAL READING 01/07/2016</v>
      </c>
      <c r="H5" s="567" t="str">
        <f>NDPL!H5</f>
        <v>INTIAL READING 01/06/2016</v>
      </c>
      <c r="I5" s="567" t="s">
        <v>4</v>
      </c>
      <c r="J5" s="567" t="s">
        <v>5</v>
      </c>
      <c r="K5" s="567" t="s">
        <v>6</v>
      </c>
      <c r="L5" s="565" t="str">
        <f>NDPL!G5</f>
        <v>FINAL READING 01/07/2016</v>
      </c>
      <c r="M5" s="567" t="str">
        <f>NDPL!H5</f>
        <v>INTIAL READING 01/06/2016</v>
      </c>
      <c r="N5" s="567" t="s">
        <v>4</v>
      </c>
      <c r="O5" s="567" t="s">
        <v>5</v>
      </c>
      <c r="P5" s="567" t="s">
        <v>6</v>
      </c>
      <c r="Q5" s="568" t="s">
        <v>310</v>
      </c>
    </row>
    <row r="6" ht="14.25" thickBot="1" thickTop="1"/>
    <row r="7" spans="1:17" ht="24" customHeight="1" thickTop="1">
      <c r="A7" s="420" t="s">
        <v>232</v>
      </c>
      <c r="B7" s="60"/>
      <c r="C7" s="61"/>
      <c r="D7" s="61"/>
      <c r="E7" s="61"/>
      <c r="F7" s="61"/>
      <c r="G7" s="683"/>
      <c r="H7" s="681"/>
      <c r="I7" s="681"/>
      <c r="J7" s="681"/>
      <c r="K7" s="704"/>
      <c r="L7" s="705"/>
      <c r="M7" s="555"/>
      <c r="N7" s="681"/>
      <c r="O7" s="681"/>
      <c r="P7" s="706"/>
      <c r="Q7" s="608"/>
    </row>
    <row r="8" spans="1:17" ht="24" customHeight="1">
      <c r="A8" s="707" t="s">
        <v>216</v>
      </c>
      <c r="B8" s="88"/>
      <c r="C8" s="88"/>
      <c r="D8" s="88"/>
      <c r="E8" s="88"/>
      <c r="F8" s="88"/>
      <c r="G8" s="107"/>
      <c r="H8" s="684"/>
      <c r="I8" s="402"/>
      <c r="J8" s="402"/>
      <c r="K8" s="708"/>
      <c r="L8" s="403"/>
      <c r="M8" s="402"/>
      <c r="N8" s="402"/>
      <c r="O8" s="402"/>
      <c r="P8" s="709"/>
      <c r="Q8" s="471"/>
    </row>
    <row r="9" spans="1:17" ht="24" customHeight="1">
      <c r="A9" s="710" t="s">
        <v>217</v>
      </c>
      <c r="B9" s="88"/>
      <c r="C9" s="88"/>
      <c r="D9" s="88"/>
      <c r="E9" s="88"/>
      <c r="F9" s="88"/>
      <c r="G9" s="107"/>
      <c r="H9" s="684"/>
      <c r="I9" s="402"/>
      <c r="J9" s="402"/>
      <c r="K9" s="708"/>
      <c r="L9" s="403"/>
      <c r="M9" s="402"/>
      <c r="N9" s="402"/>
      <c r="O9" s="402"/>
      <c r="P9" s="709"/>
      <c r="Q9" s="471"/>
    </row>
    <row r="10" spans="1:17" ht="24" customHeight="1">
      <c r="A10" s="268">
        <v>1</v>
      </c>
      <c r="B10" s="270" t="s">
        <v>235</v>
      </c>
      <c r="C10" s="419">
        <v>4864848</v>
      </c>
      <c r="D10" s="272" t="s">
        <v>12</v>
      </c>
      <c r="E10" s="271" t="s">
        <v>347</v>
      </c>
      <c r="F10" s="272">
        <v>1000</v>
      </c>
      <c r="G10" s="463">
        <v>2479</v>
      </c>
      <c r="H10" s="464">
        <v>2479</v>
      </c>
      <c r="I10" s="465">
        <f aca="true" t="shared" si="0" ref="I10:I15">G10-H10</f>
        <v>0</v>
      </c>
      <c r="J10" s="465">
        <f aca="true" t="shared" si="1" ref="J10:J34">$F10*I10</f>
        <v>0</v>
      </c>
      <c r="K10" s="486">
        <f aca="true" t="shared" si="2" ref="K10:K34">J10/1000000</f>
        <v>0</v>
      </c>
      <c r="L10" s="463">
        <v>34954</v>
      </c>
      <c r="M10" s="464">
        <v>33841</v>
      </c>
      <c r="N10" s="465">
        <f aca="true" t="shared" si="3" ref="N10:N15">L10-M10</f>
        <v>1113</v>
      </c>
      <c r="O10" s="465">
        <f aca="true" t="shared" si="4" ref="O10:O34">$F10*N10</f>
        <v>1113000</v>
      </c>
      <c r="P10" s="487">
        <f aca="true" t="shared" si="5" ref="P10:P34">O10/1000000</f>
        <v>1.113</v>
      </c>
      <c r="Q10" s="471"/>
    </row>
    <row r="11" spans="1:17" ht="24" customHeight="1">
      <c r="A11" s="268">
        <v>2</v>
      </c>
      <c r="B11" s="270" t="s">
        <v>236</v>
      </c>
      <c r="C11" s="419">
        <v>4864849</v>
      </c>
      <c r="D11" s="272" t="s">
        <v>12</v>
      </c>
      <c r="E11" s="271" t="s">
        <v>347</v>
      </c>
      <c r="F11" s="272">
        <v>1000</v>
      </c>
      <c r="G11" s="463">
        <v>1487</v>
      </c>
      <c r="H11" s="464">
        <v>1487</v>
      </c>
      <c r="I11" s="465">
        <f t="shared" si="0"/>
        <v>0</v>
      </c>
      <c r="J11" s="465">
        <f t="shared" si="1"/>
        <v>0</v>
      </c>
      <c r="K11" s="486">
        <f t="shared" si="2"/>
        <v>0</v>
      </c>
      <c r="L11" s="463">
        <v>35529</v>
      </c>
      <c r="M11" s="464">
        <v>34511</v>
      </c>
      <c r="N11" s="465">
        <f t="shared" si="3"/>
        <v>1018</v>
      </c>
      <c r="O11" s="465">
        <f t="shared" si="4"/>
        <v>1018000</v>
      </c>
      <c r="P11" s="487">
        <f t="shared" si="5"/>
        <v>1.018</v>
      </c>
      <c r="Q11" s="471"/>
    </row>
    <row r="12" spans="1:17" ht="24" customHeight="1">
      <c r="A12" s="268">
        <v>3</v>
      </c>
      <c r="B12" s="270" t="s">
        <v>218</v>
      </c>
      <c r="C12" s="419">
        <v>4864846</v>
      </c>
      <c r="D12" s="272" t="s">
        <v>12</v>
      </c>
      <c r="E12" s="271" t="s">
        <v>347</v>
      </c>
      <c r="F12" s="272">
        <v>1000</v>
      </c>
      <c r="G12" s="463">
        <v>3949</v>
      </c>
      <c r="H12" s="464">
        <v>3949</v>
      </c>
      <c r="I12" s="465">
        <f t="shared" si="0"/>
        <v>0</v>
      </c>
      <c r="J12" s="465">
        <f t="shared" si="1"/>
        <v>0</v>
      </c>
      <c r="K12" s="486">
        <f t="shared" si="2"/>
        <v>0</v>
      </c>
      <c r="L12" s="463">
        <v>43728</v>
      </c>
      <c r="M12" s="464">
        <v>42904</v>
      </c>
      <c r="N12" s="465">
        <f t="shared" si="3"/>
        <v>824</v>
      </c>
      <c r="O12" s="465">
        <f t="shared" si="4"/>
        <v>824000</v>
      </c>
      <c r="P12" s="487">
        <f t="shared" si="5"/>
        <v>0.824</v>
      </c>
      <c r="Q12" s="471"/>
    </row>
    <row r="13" spans="1:17" ht="24" customHeight="1">
      <c r="A13" s="268">
        <v>4</v>
      </c>
      <c r="B13" s="270" t="s">
        <v>219</v>
      </c>
      <c r="C13" s="419">
        <v>4864828</v>
      </c>
      <c r="D13" s="272" t="s">
        <v>12</v>
      </c>
      <c r="E13" s="271" t="s">
        <v>347</v>
      </c>
      <c r="F13" s="272">
        <v>133.333</v>
      </c>
      <c r="G13" s="463">
        <v>47</v>
      </c>
      <c r="H13" s="464">
        <v>47</v>
      </c>
      <c r="I13" s="465">
        <f>G13-H13</f>
        <v>0</v>
      </c>
      <c r="J13" s="465">
        <f>$F13*I13</f>
        <v>0</v>
      </c>
      <c r="K13" s="486">
        <f>J13/1000000</f>
        <v>0</v>
      </c>
      <c r="L13" s="463">
        <v>29914</v>
      </c>
      <c r="M13" s="464">
        <v>24345</v>
      </c>
      <c r="N13" s="465">
        <f>L13-M13</f>
        <v>5569</v>
      </c>
      <c r="O13" s="465">
        <f>$F13*N13</f>
        <v>742531.477</v>
      </c>
      <c r="P13" s="487">
        <f>O13/1000000</f>
        <v>0.742531477</v>
      </c>
      <c r="Q13" s="471"/>
    </row>
    <row r="14" spans="1:17" ht="24" customHeight="1">
      <c r="A14" s="268">
        <v>5</v>
      </c>
      <c r="B14" s="270" t="s">
        <v>407</v>
      </c>
      <c r="C14" s="419">
        <v>4864850</v>
      </c>
      <c r="D14" s="272" t="s">
        <v>12</v>
      </c>
      <c r="E14" s="271" t="s">
        <v>347</v>
      </c>
      <c r="F14" s="272">
        <v>1000</v>
      </c>
      <c r="G14" s="463">
        <v>5674</v>
      </c>
      <c r="H14" s="464">
        <v>5619</v>
      </c>
      <c r="I14" s="465">
        <f t="shared" si="0"/>
        <v>55</v>
      </c>
      <c r="J14" s="465">
        <f t="shared" si="1"/>
        <v>55000</v>
      </c>
      <c r="K14" s="486">
        <f t="shared" si="2"/>
        <v>0.055</v>
      </c>
      <c r="L14" s="463">
        <v>11334</v>
      </c>
      <c r="M14" s="464">
        <v>11226</v>
      </c>
      <c r="N14" s="465">
        <f t="shared" si="3"/>
        <v>108</v>
      </c>
      <c r="O14" s="465">
        <f t="shared" si="4"/>
        <v>108000</v>
      </c>
      <c r="P14" s="487">
        <f t="shared" si="5"/>
        <v>0.108</v>
      </c>
      <c r="Q14" s="471"/>
    </row>
    <row r="15" spans="1:17" ht="24" customHeight="1">
      <c r="A15" s="268">
        <v>6</v>
      </c>
      <c r="B15" s="270" t="s">
        <v>406</v>
      </c>
      <c r="C15" s="419">
        <v>4864900</v>
      </c>
      <c r="D15" s="272" t="s">
        <v>12</v>
      </c>
      <c r="E15" s="271" t="s">
        <v>347</v>
      </c>
      <c r="F15" s="272">
        <v>500</v>
      </c>
      <c r="G15" s="463">
        <v>12641</v>
      </c>
      <c r="H15" s="464">
        <v>12641</v>
      </c>
      <c r="I15" s="465">
        <f t="shared" si="0"/>
        <v>0</v>
      </c>
      <c r="J15" s="465">
        <f>$F15*I15</f>
        <v>0</v>
      </c>
      <c r="K15" s="486">
        <f>J15/1000000</f>
        <v>0</v>
      </c>
      <c r="L15" s="463">
        <v>61065</v>
      </c>
      <c r="M15" s="464">
        <v>61096</v>
      </c>
      <c r="N15" s="465">
        <f t="shared" si="3"/>
        <v>-31</v>
      </c>
      <c r="O15" s="465">
        <f>$F15*N15</f>
        <v>-15500</v>
      </c>
      <c r="P15" s="487">
        <f>O15/1000000</f>
        <v>-0.0155</v>
      </c>
      <c r="Q15" s="471"/>
    </row>
    <row r="16" spans="1:17" ht="24" customHeight="1">
      <c r="A16" s="711" t="s">
        <v>220</v>
      </c>
      <c r="B16" s="270"/>
      <c r="C16" s="419"/>
      <c r="D16" s="272"/>
      <c r="E16" s="270"/>
      <c r="F16" s="272"/>
      <c r="G16" s="712"/>
      <c r="H16" s="465"/>
      <c r="I16" s="465"/>
      <c r="J16" s="465"/>
      <c r="K16" s="486"/>
      <c r="L16" s="712"/>
      <c r="M16" s="465"/>
      <c r="N16" s="465"/>
      <c r="O16" s="465"/>
      <c r="P16" s="487"/>
      <c r="Q16" s="471"/>
    </row>
    <row r="17" spans="1:17" ht="24" customHeight="1">
      <c r="A17" s="268">
        <v>7</v>
      </c>
      <c r="B17" s="270" t="s">
        <v>237</v>
      </c>
      <c r="C17" s="419">
        <v>4864804</v>
      </c>
      <c r="D17" s="272" t="s">
        <v>12</v>
      </c>
      <c r="E17" s="271" t="s">
        <v>347</v>
      </c>
      <c r="F17" s="272">
        <v>100</v>
      </c>
      <c r="G17" s="463">
        <v>995207</v>
      </c>
      <c r="H17" s="464">
        <v>995207</v>
      </c>
      <c r="I17" s="465">
        <f>G17-H17</f>
        <v>0</v>
      </c>
      <c r="J17" s="465">
        <f t="shared" si="1"/>
        <v>0</v>
      </c>
      <c r="K17" s="486">
        <f t="shared" si="2"/>
        <v>0</v>
      </c>
      <c r="L17" s="463">
        <v>999945</v>
      </c>
      <c r="M17" s="464">
        <v>999945</v>
      </c>
      <c r="N17" s="465">
        <f>L17-M17</f>
        <v>0</v>
      </c>
      <c r="O17" s="465">
        <f t="shared" si="4"/>
        <v>0</v>
      </c>
      <c r="P17" s="487">
        <f t="shared" si="5"/>
        <v>0</v>
      </c>
      <c r="Q17" s="471"/>
    </row>
    <row r="18" spans="1:17" ht="24" customHeight="1">
      <c r="A18" s="268">
        <v>8</v>
      </c>
      <c r="B18" s="270" t="s">
        <v>236</v>
      </c>
      <c r="C18" s="419">
        <v>4865163</v>
      </c>
      <c r="D18" s="272" t="s">
        <v>12</v>
      </c>
      <c r="E18" s="271" t="s">
        <v>347</v>
      </c>
      <c r="F18" s="272">
        <v>100</v>
      </c>
      <c r="G18" s="463">
        <v>996367</v>
      </c>
      <c r="H18" s="464">
        <v>996367</v>
      </c>
      <c r="I18" s="465">
        <f>G18-H18</f>
        <v>0</v>
      </c>
      <c r="J18" s="465">
        <f t="shared" si="1"/>
        <v>0</v>
      </c>
      <c r="K18" s="486">
        <f t="shared" si="2"/>
        <v>0</v>
      </c>
      <c r="L18" s="463">
        <v>220</v>
      </c>
      <c r="M18" s="464">
        <v>223</v>
      </c>
      <c r="N18" s="465">
        <f>L18-M18</f>
        <v>-3</v>
      </c>
      <c r="O18" s="465">
        <f t="shared" si="4"/>
        <v>-300</v>
      </c>
      <c r="P18" s="487">
        <f t="shared" si="5"/>
        <v>-0.0003</v>
      </c>
      <c r="Q18" s="471"/>
    </row>
    <row r="19" spans="1:17" ht="24" customHeight="1">
      <c r="A19" s="269"/>
      <c r="B19" s="270"/>
      <c r="C19" s="419"/>
      <c r="D19" s="272"/>
      <c r="E19" s="88"/>
      <c r="F19" s="272"/>
      <c r="G19" s="403"/>
      <c r="H19" s="402"/>
      <c r="I19" s="402"/>
      <c r="J19" s="402"/>
      <c r="K19" s="708"/>
      <c r="L19" s="403"/>
      <c r="M19" s="402"/>
      <c r="N19" s="402"/>
      <c r="O19" s="402"/>
      <c r="P19" s="709"/>
      <c r="Q19" s="471"/>
    </row>
    <row r="20" spans="1:17" ht="24" customHeight="1">
      <c r="A20" s="269"/>
      <c r="B20" s="713" t="s">
        <v>231</v>
      </c>
      <c r="C20" s="714"/>
      <c r="D20" s="272"/>
      <c r="E20" s="270"/>
      <c r="F20" s="286"/>
      <c r="G20" s="403"/>
      <c r="H20" s="402"/>
      <c r="I20" s="402"/>
      <c r="J20" s="402"/>
      <c r="K20" s="715">
        <f>SUM(K10:K18)</f>
        <v>0.055</v>
      </c>
      <c r="L20" s="716"/>
      <c r="M20" s="717"/>
      <c r="N20" s="717"/>
      <c r="O20" s="717"/>
      <c r="P20" s="718">
        <f>SUM(P10:P18)</f>
        <v>3.789731477</v>
      </c>
      <c r="Q20" s="471"/>
    </row>
    <row r="21" spans="1:17" ht="24" customHeight="1">
      <c r="A21" s="269"/>
      <c r="B21" s="157"/>
      <c r="C21" s="714"/>
      <c r="D21" s="272"/>
      <c r="E21" s="270"/>
      <c r="F21" s="286"/>
      <c r="G21" s="403"/>
      <c r="H21" s="402"/>
      <c r="I21" s="402"/>
      <c r="J21" s="402"/>
      <c r="K21" s="719"/>
      <c r="L21" s="403"/>
      <c r="M21" s="402"/>
      <c r="N21" s="402"/>
      <c r="O21" s="402"/>
      <c r="P21" s="720"/>
      <c r="Q21" s="471"/>
    </row>
    <row r="22" spans="1:17" ht="24" customHeight="1">
      <c r="A22" s="711" t="s">
        <v>221</v>
      </c>
      <c r="B22" s="88"/>
      <c r="C22" s="721"/>
      <c r="D22" s="286"/>
      <c r="E22" s="88"/>
      <c r="F22" s="286"/>
      <c r="G22" s="403"/>
      <c r="H22" s="402"/>
      <c r="I22" s="402"/>
      <c r="J22" s="402"/>
      <c r="K22" s="708"/>
      <c r="L22" s="403"/>
      <c r="M22" s="402"/>
      <c r="N22" s="402"/>
      <c r="O22" s="402"/>
      <c r="P22" s="709"/>
      <c r="Q22" s="471"/>
    </row>
    <row r="23" spans="1:17" ht="24" customHeight="1">
      <c r="A23" s="269"/>
      <c r="B23" s="88"/>
      <c r="C23" s="721"/>
      <c r="D23" s="286"/>
      <c r="E23" s="88"/>
      <c r="F23" s="286"/>
      <c r="G23" s="403"/>
      <c r="H23" s="402"/>
      <c r="I23" s="402"/>
      <c r="J23" s="402"/>
      <c r="K23" s="708"/>
      <c r="L23" s="403"/>
      <c r="M23" s="402"/>
      <c r="N23" s="402"/>
      <c r="O23" s="402"/>
      <c r="P23" s="709"/>
      <c r="Q23" s="471"/>
    </row>
    <row r="24" spans="1:17" ht="24" customHeight="1">
      <c r="A24" s="268">
        <v>9</v>
      </c>
      <c r="B24" s="88" t="s">
        <v>222</v>
      </c>
      <c r="C24" s="419">
        <v>4865065</v>
      </c>
      <c r="D24" s="286" t="s">
        <v>12</v>
      </c>
      <c r="E24" s="271" t="s">
        <v>347</v>
      </c>
      <c r="F24" s="272">
        <v>100</v>
      </c>
      <c r="G24" s="463">
        <v>3438</v>
      </c>
      <c r="H24" s="292">
        <v>3438</v>
      </c>
      <c r="I24" s="465">
        <f aca="true" t="shared" si="6" ref="I24:I30">G24-H24</f>
        <v>0</v>
      </c>
      <c r="J24" s="465">
        <f t="shared" si="1"/>
        <v>0</v>
      </c>
      <c r="K24" s="486">
        <f t="shared" si="2"/>
        <v>0</v>
      </c>
      <c r="L24" s="463">
        <v>34490</v>
      </c>
      <c r="M24" s="292">
        <v>34469</v>
      </c>
      <c r="N24" s="465">
        <f aca="true" t="shared" si="7" ref="N24:N30">L24-M24</f>
        <v>21</v>
      </c>
      <c r="O24" s="465">
        <f t="shared" si="4"/>
        <v>2100</v>
      </c>
      <c r="P24" s="487">
        <f t="shared" si="5"/>
        <v>0.0021</v>
      </c>
      <c r="Q24" s="471"/>
    </row>
    <row r="25" spans="1:17" ht="24" customHeight="1">
      <c r="A25" s="268">
        <v>10</v>
      </c>
      <c r="B25" s="88" t="s">
        <v>223</v>
      </c>
      <c r="C25" s="419">
        <v>4865066</v>
      </c>
      <c r="D25" s="286" t="s">
        <v>12</v>
      </c>
      <c r="E25" s="271" t="s">
        <v>347</v>
      </c>
      <c r="F25" s="272">
        <v>100</v>
      </c>
      <c r="G25" s="463">
        <v>55592</v>
      </c>
      <c r="H25" s="464">
        <v>55456</v>
      </c>
      <c r="I25" s="465">
        <f t="shared" si="6"/>
        <v>136</v>
      </c>
      <c r="J25" s="465">
        <f t="shared" si="1"/>
        <v>13600</v>
      </c>
      <c r="K25" s="486">
        <f t="shared" si="2"/>
        <v>0.0136</v>
      </c>
      <c r="L25" s="463">
        <v>86694</v>
      </c>
      <c r="M25" s="464">
        <v>85453</v>
      </c>
      <c r="N25" s="465">
        <f t="shared" si="7"/>
        <v>1241</v>
      </c>
      <c r="O25" s="465">
        <f t="shared" si="4"/>
        <v>124100</v>
      </c>
      <c r="P25" s="487">
        <f t="shared" si="5"/>
        <v>0.1241</v>
      </c>
      <c r="Q25" s="471"/>
    </row>
    <row r="26" spans="1:17" ht="24" customHeight="1">
      <c r="A26" s="268">
        <v>11</v>
      </c>
      <c r="B26" s="88" t="s">
        <v>224</v>
      </c>
      <c r="C26" s="419">
        <v>4865067</v>
      </c>
      <c r="D26" s="286" t="s">
        <v>12</v>
      </c>
      <c r="E26" s="271" t="s">
        <v>347</v>
      </c>
      <c r="F26" s="272">
        <v>100</v>
      </c>
      <c r="G26" s="463">
        <v>76789</v>
      </c>
      <c r="H26" s="292">
        <v>76641</v>
      </c>
      <c r="I26" s="465">
        <f t="shared" si="6"/>
        <v>148</v>
      </c>
      <c r="J26" s="465">
        <f t="shared" si="1"/>
        <v>14800</v>
      </c>
      <c r="K26" s="486">
        <f t="shared" si="2"/>
        <v>0.0148</v>
      </c>
      <c r="L26" s="463">
        <v>14816</v>
      </c>
      <c r="M26" s="292">
        <v>14298</v>
      </c>
      <c r="N26" s="465">
        <f t="shared" si="7"/>
        <v>518</v>
      </c>
      <c r="O26" s="465">
        <f t="shared" si="4"/>
        <v>51800</v>
      </c>
      <c r="P26" s="487">
        <f t="shared" si="5"/>
        <v>0.0518</v>
      </c>
      <c r="Q26" s="471"/>
    </row>
    <row r="27" spans="1:17" ht="24" customHeight="1">
      <c r="A27" s="268">
        <v>12</v>
      </c>
      <c r="B27" s="88" t="s">
        <v>225</v>
      </c>
      <c r="C27" s="419">
        <v>4865078</v>
      </c>
      <c r="D27" s="286" t="s">
        <v>12</v>
      </c>
      <c r="E27" s="271" t="s">
        <v>347</v>
      </c>
      <c r="F27" s="272">
        <v>100</v>
      </c>
      <c r="G27" s="463">
        <v>55580</v>
      </c>
      <c r="H27" s="464">
        <v>55535</v>
      </c>
      <c r="I27" s="465">
        <f t="shared" si="6"/>
        <v>45</v>
      </c>
      <c r="J27" s="465">
        <f t="shared" si="1"/>
        <v>4500</v>
      </c>
      <c r="K27" s="486">
        <f t="shared" si="2"/>
        <v>0.0045</v>
      </c>
      <c r="L27" s="463">
        <v>95462</v>
      </c>
      <c r="M27" s="464">
        <v>92642</v>
      </c>
      <c r="N27" s="465">
        <f t="shared" si="7"/>
        <v>2820</v>
      </c>
      <c r="O27" s="465">
        <f t="shared" si="4"/>
        <v>282000</v>
      </c>
      <c r="P27" s="487">
        <f t="shared" si="5"/>
        <v>0.282</v>
      </c>
      <c r="Q27" s="471"/>
    </row>
    <row r="28" spans="1:17" ht="24" customHeight="1">
      <c r="A28" s="268">
        <v>13</v>
      </c>
      <c r="B28" s="88" t="s">
        <v>225</v>
      </c>
      <c r="C28" s="547">
        <v>4865079</v>
      </c>
      <c r="D28" s="722" t="s">
        <v>12</v>
      </c>
      <c r="E28" s="271" t="s">
        <v>347</v>
      </c>
      <c r="F28" s="723">
        <v>100</v>
      </c>
      <c r="G28" s="268">
        <v>999989</v>
      </c>
      <c r="H28" s="292">
        <v>999989</v>
      </c>
      <c r="I28" s="465">
        <f t="shared" si="6"/>
        <v>0</v>
      </c>
      <c r="J28" s="465">
        <f t="shared" si="1"/>
        <v>0</v>
      </c>
      <c r="K28" s="486">
        <f t="shared" si="2"/>
        <v>0</v>
      </c>
      <c r="L28" s="268">
        <v>20273</v>
      </c>
      <c r="M28" s="292">
        <v>20273</v>
      </c>
      <c r="N28" s="465">
        <f t="shared" si="7"/>
        <v>0</v>
      </c>
      <c r="O28" s="465">
        <f t="shared" si="4"/>
        <v>0</v>
      </c>
      <c r="P28" s="487">
        <f t="shared" si="5"/>
        <v>0</v>
      </c>
      <c r="Q28" s="471"/>
    </row>
    <row r="29" spans="1:17" ht="24" customHeight="1">
      <c r="A29" s="268">
        <v>14</v>
      </c>
      <c r="B29" s="88" t="s">
        <v>226</v>
      </c>
      <c r="C29" s="419">
        <v>4902552</v>
      </c>
      <c r="D29" s="286" t="s">
        <v>12</v>
      </c>
      <c r="E29" s="271" t="s">
        <v>347</v>
      </c>
      <c r="F29" s="496">
        <v>75</v>
      </c>
      <c r="G29" s="463">
        <v>629</v>
      </c>
      <c r="H29" s="464">
        <v>596</v>
      </c>
      <c r="I29" s="465">
        <f>G29-H29</f>
        <v>33</v>
      </c>
      <c r="J29" s="465">
        <f>$F29*I29</f>
        <v>2475</v>
      </c>
      <c r="K29" s="486">
        <f>J29/1000000</f>
        <v>0.002475</v>
      </c>
      <c r="L29" s="463">
        <v>1005</v>
      </c>
      <c r="M29" s="464">
        <v>967</v>
      </c>
      <c r="N29" s="465">
        <f>L29-M29</f>
        <v>38</v>
      </c>
      <c r="O29" s="465">
        <f>$F29*N29</f>
        <v>2850</v>
      </c>
      <c r="P29" s="487">
        <f>O29/1000000</f>
        <v>0.00285</v>
      </c>
      <c r="Q29" s="471"/>
    </row>
    <row r="30" spans="1:17" ht="24" customHeight="1">
      <c r="A30" s="268">
        <v>15</v>
      </c>
      <c r="B30" s="88" t="s">
        <v>226</v>
      </c>
      <c r="C30" s="419">
        <v>4865075</v>
      </c>
      <c r="D30" s="286" t="s">
        <v>12</v>
      </c>
      <c r="E30" s="271" t="s">
        <v>347</v>
      </c>
      <c r="F30" s="272">
        <v>100</v>
      </c>
      <c r="G30" s="463">
        <v>9870</v>
      </c>
      <c r="H30" s="292">
        <v>9847</v>
      </c>
      <c r="I30" s="465">
        <f t="shared" si="6"/>
        <v>23</v>
      </c>
      <c r="J30" s="465">
        <f t="shared" si="1"/>
        <v>2300</v>
      </c>
      <c r="K30" s="486">
        <f t="shared" si="2"/>
        <v>0.0023</v>
      </c>
      <c r="L30" s="463">
        <v>3203</v>
      </c>
      <c r="M30" s="292">
        <v>3198</v>
      </c>
      <c r="N30" s="465">
        <f t="shared" si="7"/>
        <v>5</v>
      </c>
      <c r="O30" s="465">
        <f t="shared" si="4"/>
        <v>500</v>
      </c>
      <c r="P30" s="487">
        <f t="shared" si="5"/>
        <v>0.0005</v>
      </c>
      <c r="Q30" s="482"/>
    </row>
    <row r="31" spans="1:17" ht="24" customHeight="1">
      <c r="A31" s="711" t="s">
        <v>227</v>
      </c>
      <c r="B31" s="157"/>
      <c r="C31" s="724"/>
      <c r="D31" s="157"/>
      <c r="E31" s="88"/>
      <c r="F31" s="272"/>
      <c r="G31" s="712"/>
      <c r="H31" s="465"/>
      <c r="I31" s="465"/>
      <c r="J31" s="465"/>
      <c r="K31" s="725">
        <f>SUM(K24:K29)</f>
        <v>0.035375</v>
      </c>
      <c r="L31" s="712"/>
      <c r="M31" s="465"/>
      <c r="N31" s="465"/>
      <c r="O31" s="465"/>
      <c r="P31" s="726">
        <f>SUM(P24:P29)</f>
        <v>0.46285</v>
      </c>
      <c r="Q31" s="471"/>
    </row>
    <row r="32" spans="1:17" ht="24" customHeight="1">
      <c r="A32" s="421" t="s">
        <v>233</v>
      </c>
      <c r="B32" s="157"/>
      <c r="C32" s="724"/>
      <c r="D32" s="157"/>
      <c r="E32" s="88"/>
      <c r="F32" s="272"/>
      <c r="G32" s="712"/>
      <c r="H32" s="465"/>
      <c r="I32" s="465"/>
      <c r="J32" s="465"/>
      <c r="K32" s="725"/>
      <c r="L32" s="712"/>
      <c r="M32" s="465"/>
      <c r="N32" s="465"/>
      <c r="O32" s="465"/>
      <c r="P32" s="726"/>
      <c r="Q32" s="471"/>
    </row>
    <row r="33" spans="1:17" ht="24" customHeight="1">
      <c r="A33" s="707" t="s">
        <v>228</v>
      </c>
      <c r="B33" s="88"/>
      <c r="C33" s="576"/>
      <c r="D33" s="88"/>
      <c r="E33" s="88"/>
      <c r="F33" s="286"/>
      <c r="G33" s="712"/>
      <c r="H33" s="465"/>
      <c r="I33" s="465"/>
      <c r="J33" s="465"/>
      <c r="K33" s="486"/>
      <c r="L33" s="712"/>
      <c r="M33" s="465"/>
      <c r="N33" s="465"/>
      <c r="O33" s="465"/>
      <c r="P33" s="487"/>
      <c r="Q33" s="471"/>
    </row>
    <row r="34" spans="1:17" ht="24" customHeight="1">
      <c r="A34" s="268">
        <v>16</v>
      </c>
      <c r="B34" s="727" t="s">
        <v>229</v>
      </c>
      <c r="C34" s="724">
        <v>4902545</v>
      </c>
      <c r="D34" s="272" t="s">
        <v>12</v>
      </c>
      <c r="E34" s="271" t="s">
        <v>347</v>
      </c>
      <c r="F34" s="272">
        <v>50</v>
      </c>
      <c r="G34" s="463">
        <v>0</v>
      </c>
      <c r="H34" s="464">
        <v>0</v>
      </c>
      <c r="I34" s="465">
        <f>G34-H34</f>
        <v>0</v>
      </c>
      <c r="J34" s="465">
        <f t="shared" si="1"/>
        <v>0</v>
      </c>
      <c r="K34" s="486">
        <f t="shared" si="2"/>
        <v>0</v>
      </c>
      <c r="L34" s="463">
        <v>0</v>
      </c>
      <c r="M34" s="464">
        <v>0</v>
      </c>
      <c r="N34" s="465">
        <f>L34-M34</f>
        <v>0</v>
      </c>
      <c r="O34" s="465">
        <f t="shared" si="4"/>
        <v>0</v>
      </c>
      <c r="P34" s="487">
        <f t="shared" si="5"/>
        <v>0</v>
      </c>
      <c r="Q34" s="471"/>
    </row>
    <row r="35" spans="1:17" ht="24" customHeight="1">
      <c r="A35" s="711" t="s">
        <v>230</v>
      </c>
      <c r="B35" s="157"/>
      <c r="C35" s="728"/>
      <c r="D35" s="727"/>
      <c r="E35" s="88"/>
      <c r="F35" s="272"/>
      <c r="G35" s="107"/>
      <c r="H35" s="402"/>
      <c r="I35" s="402"/>
      <c r="J35" s="402"/>
      <c r="K35" s="715">
        <f>SUM(K34)</f>
        <v>0</v>
      </c>
      <c r="L35" s="403"/>
      <c r="M35" s="402"/>
      <c r="N35" s="402"/>
      <c r="O35" s="402"/>
      <c r="P35" s="718">
        <f>SUM(P34)</f>
        <v>0</v>
      </c>
      <c r="Q35" s="471"/>
    </row>
    <row r="36" spans="1:17" ht="19.5" customHeight="1" thickBot="1">
      <c r="A36" s="72"/>
      <c r="B36" s="73"/>
      <c r="C36" s="74"/>
      <c r="D36" s="75"/>
      <c r="E36" s="76"/>
      <c r="F36" s="76"/>
      <c r="G36" s="77"/>
      <c r="H36" s="556"/>
      <c r="I36" s="556"/>
      <c r="J36" s="556"/>
      <c r="K36" s="729"/>
      <c r="L36" s="730"/>
      <c r="M36" s="556"/>
      <c r="N36" s="556"/>
      <c r="O36" s="556"/>
      <c r="P36" s="731"/>
      <c r="Q36" s="620"/>
    </row>
    <row r="37" spans="1:16" ht="13.5" thickTop="1">
      <c r="A37" s="71"/>
      <c r="B37" s="79"/>
      <c r="C37" s="63"/>
      <c r="D37" s="65"/>
      <c r="E37" s="64"/>
      <c r="F37" s="64"/>
      <c r="G37" s="80"/>
      <c r="H37" s="684"/>
      <c r="I37" s="402"/>
      <c r="J37" s="402"/>
      <c r="K37" s="708"/>
      <c r="L37" s="684"/>
      <c r="M37" s="684"/>
      <c r="N37" s="402"/>
      <c r="O37" s="402"/>
      <c r="P37" s="732"/>
    </row>
    <row r="38" spans="1:16" ht="12.75">
      <c r="A38" s="71"/>
      <c r="B38" s="79"/>
      <c r="C38" s="63"/>
      <c r="D38" s="65"/>
      <c r="E38" s="64"/>
      <c r="F38" s="64"/>
      <c r="G38" s="80"/>
      <c r="H38" s="684"/>
      <c r="I38" s="402"/>
      <c r="J38" s="402"/>
      <c r="K38" s="708"/>
      <c r="L38" s="684"/>
      <c r="M38" s="684"/>
      <c r="N38" s="402"/>
      <c r="O38" s="402"/>
      <c r="P38" s="732"/>
    </row>
    <row r="39" spans="1:16" ht="12.75">
      <c r="A39" s="684"/>
      <c r="B39" s="542"/>
      <c r="C39" s="542"/>
      <c r="D39" s="542"/>
      <c r="E39" s="542"/>
      <c r="F39" s="542"/>
      <c r="G39" s="542"/>
      <c r="H39" s="542"/>
      <c r="I39" s="542"/>
      <c r="J39" s="542"/>
      <c r="K39" s="733"/>
      <c r="L39" s="542"/>
      <c r="M39" s="542"/>
      <c r="N39" s="542"/>
      <c r="O39" s="542"/>
      <c r="P39" s="734"/>
    </row>
    <row r="40" spans="1:16" ht="20.25">
      <c r="A40" s="173"/>
      <c r="B40" s="713" t="s">
        <v>227</v>
      </c>
      <c r="C40" s="735"/>
      <c r="D40" s="735"/>
      <c r="E40" s="735"/>
      <c r="F40" s="735"/>
      <c r="G40" s="735"/>
      <c r="H40" s="735"/>
      <c r="I40" s="735"/>
      <c r="J40" s="735"/>
      <c r="K40" s="715">
        <f>K31-K35</f>
        <v>0.035375</v>
      </c>
      <c r="L40" s="736"/>
      <c r="M40" s="736"/>
      <c r="N40" s="736"/>
      <c r="O40" s="736"/>
      <c r="P40" s="737">
        <f>P31-P35</f>
        <v>0.46285</v>
      </c>
    </row>
    <row r="41" spans="1:16" ht="20.25">
      <c r="A41" s="96"/>
      <c r="B41" s="713" t="s">
        <v>231</v>
      </c>
      <c r="C41" s="721"/>
      <c r="D41" s="721"/>
      <c r="E41" s="721"/>
      <c r="F41" s="721"/>
      <c r="G41" s="721"/>
      <c r="H41" s="721"/>
      <c r="I41" s="721"/>
      <c r="J41" s="721"/>
      <c r="K41" s="715">
        <f>K20</f>
        <v>0.055</v>
      </c>
      <c r="L41" s="736"/>
      <c r="M41" s="736"/>
      <c r="N41" s="736"/>
      <c r="O41" s="736"/>
      <c r="P41" s="737">
        <f>P20</f>
        <v>3.789731477</v>
      </c>
    </row>
    <row r="42" spans="1:16" ht="18">
      <c r="A42" s="96"/>
      <c r="B42" s="88"/>
      <c r="C42" s="92"/>
      <c r="D42" s="92"/>
      <c r="E42" s="92"/>
      <c r="F42" s="92"/>
      <c r="G42" s="92"/>
      <c r="H42" s="92"/>
      <c r="I42" s="92"/>
      <c r="J42" s="92"/>
      <c r="K42" s="738"/>
      <c r="L42" s="739"/>
      <c r="M42" s="739"/>
      <c r="N42" s="739"/>
      <c r="O42" s="739"/>
      <c r="P42" s="740"/>
    </row>
    <row r="43" spans="1:16" ht="3" customHeight="1">
      <c r="A43" s="96"/>
      <c r="B43" s="88"/>
      <c r="C43" s="92"/>
      <c r="D43" s="92"/>
      <c r="E43" s="92"/>
      <c r="F43" s="92"/>
      <c r="G43" s="92"/>
      <c r="H43" s="92"/>
      <c r="I43" s="92"/>
      <c r="J43" s="92"/>
      <c r="K43" s="738"/>
      <c r="L43" s="739"/>
      <c r="M43" s="739"/>
      <c r="N43" s="739"/>
      <c r="O43" s="739"/>
      <c r="P43" s="740"/>
    </row>
    <row r="44" spans="1:16" ht="23.25">
      <c r="A44" s="96"/>
      <c r="B44" s="399" t="s">
        <v>234</v>
      </c>
      <c r="C44" s="741"/>
      <c r="D44" s="3"/>
      <c r="E44" s="3"/>
      <c r="F44" s="3"/>
      <c r="G44" s="3"/>
      <c r="H44" s="3"/>
      <c r="I44" s="3"/>
      <c r="J44" s="3"/>
      <c r="K44" s="742">
        <f>SUM(K40:K43)</f>
        <v>0.090375</v>
      </c>
      <c r="L44" s="743"/>
      <c r="M44" s="743"/>
      <c r="N44" s="743"/>
      <c r="O44" s="743"/>
      <c r="P44" s="744">
        <f>SUM(P40:P43)</f>
        <v>4.252581477</v>
      </c>
    </row>
    <row r="45" ht="12.75">
      <c r="K45" s="745"/>
    </row>
    <row r="46" ht="13.5" thickBot="1">
      <c r="K46" s="745"/>
    </row>
    <row r="47" spans="1:17" ht="12.75">
      <c r="A47" s="626"/>
      <c r="B47" s="627"/>
      <c r="C47" s="627"/>
      <c r="D47" s="627"/>
      <c r="E47" s="627"/>
      <c r="F47" s="627"/>
      <c r="G47" s="627"/>
      <c r="H47" s="621"/>
      <c r="I47" s="621"/>
      <c r="J47" s="621"/>
      <c r="K47" s="621"/>
      <c r="L47" s="621"/>
      <c r="M47" s="621"/>
      <c r="N47" s="621"/>
      <c r="O47" s="621"/>
      <c r="P47" s="621"/>
      <c r="Q47" s="622"/>
    </row>
    <row r="48" spans="1:17" ht="23.25">
      <c r="A48" s="628" t="s">
        <v>328</v>
      </c>
      <c r="B48" s="629"/>
      <c r="C48" s="629"/>
      <c r="D48" s="629"/>
      <c r="E48" s="629"/>
      <c r="F48" s="629"/>
      <c r="G48" s="629"/>
      <c r="H48" s="520"/>
      <c r="I48" s="520"/>
      <c r="J48" s="520"/>
      <c r="K48" s="520"/>
      <c r="L48" s="520"/>
      <c r="M48" s="520"/>
      <c r="N48" s="520"/>
      <c r="O48" s="520"/>
      <c r="P48" s="520"/>
      <c r="Q48" s="623"/>
    </row>
    <row r="49" spans="1:17" ht="12.75">
      <c r="A49" s="630"/>
      <c r="B49" s="629"/>
      <c r="C49" s="629"/>
      <c r="D49" s="629"/>
      <c r="E49" s="629"/>
      <c r="F49" s="629"/>
      <c r="G49" s="629"/>
      <c r="H49" s="520"/>
      <c r="I49" s="520"/>
      <c r="J49" s="520"/>
      <c r="K49" s="520"/>
      <c r="L49" s="520"/>
      <c r="M49" s="520"/>
      <c r="N49" s="520"/>
      <c r="O49" s="520"/>
      <c r="P49" s="520"/>
      <c r="Q49" s="623"/>
    </row>
    <row r="50" spans="1:17" ht="18">
      <c r="A50" s="631"/>
      <c r="B50" s="632"/>
      <c r="C50" s="632"/>
      <c r="D50" s="632"/>
      <c r="E50" s="632"/>
      <c r="F50" s="632"/>
      <c r="G50" s="632"/>
      <c r="H50" s="520"/>
      <c r="I50" s="520"/>
      <c r="J50" s="619"/>
      <c r="K50" s="746" t="s">
        <v>340</v>
      </c>
      <c r="L50" s="520"/>
      <c r="M50" s="520"/>
      <c r="N50" s="520"/>
      <c r="O50" s="520"/>
      <c r="P50" s="747" t="s">
        <v>341</v>
      </c>
      <c r="Q50" s="623"/>
    </row>
    <row r="51" spans="1:17" ht="12.75">
      <c r="A51" s="634"/>
      <c r="B51" s="96"/>
      <c r="C51" s="96"/>
      <c r="D51" s="96"/>
      <c r="E51" s="96"/>
      <c r="F51" s="96"/>
      <c r="G51" s="96"/>
      <c r="H51" s="520"/>
      <c r="I51" s="520"/>
      <c r="J51" s="520"/>
      <c r="K51" s="520"/>
      <c r="L51" s="520"/>
      <c r="M51" s="520"/>
      <c r="N51" s="520"/>
      <c r="O51" s="520"/>
      <c r="P51" s="520"/>
      <c r="Q51" s="623"/>
    </row>
    <row r="52" spans="1:17" ht="12.75">
      <c r="A52" s="634"/>
      <c r="B52" s="96"/>
      <c r="C52" s="96"/>
      <c r="D52" s="96"/>
      <c r="E52" s="96"/>
      <c r="F52" s="96"/>
      <c r="G52" s="96"/>
      <c r="H52" s="520"/>
      <c r="I52" s="520"/>
      <c r="J52" s="520"/>
      <c r="K52" s="520"/>
      <c r="L52" s="520"/>
      <c r="M52" s="520"/>
      <c r="N52" s="520"/>
      <c r="O52" s="520"/>
      <c r="P52" s="520"/>
      <c r="Q52" s="623"/>
    </row>
    <row r="53" spans="1:17" ht="23.25">
      <c r="A53" s="628" t="s">
        <v>331</v>
      </c>
      <c r="B53" s="636"/>
      <c r="C53" s="636"/>
      <c r="D53" s="637"/>
      <c r="E53" s="637"/>
      <c r="F53" s="638"/>
      <c r="G53" s="637"/>
      <c r="H53" s="520"/>
      <c r="I53" s="520"/>
      <c r="J53" s="520"/>
      <c r="K53" s="748">
        <f>K44</f>
        <v>0.090375</v>
      </c>
      <c r="L53" s="632" t="s">
        <v>329</v>
      </c>
      <c r="M53" s="520"/>
      <c r="N53" s="520"/>
      <c r="O53" s="520"/>
      <c r="P53" s="748">
        <f>P44</f>
        <v>4.252581477</v>
      </c>
      <c r="Q53" s="749" t="s">
        <v>329</v>
      </c>
    </row>
    <row r="54" spans="1:17" ht="23.25">
      <c r="A54" s="750"/>
      <c r="B54" s="642"/>
      <c r="C54" s="642"/>
      <c r="D54" s="629"/>
      <c r="E54" s="629"/>
      <c r="F54" s="643"/>
      <c r="G54" s="629"/>
      <c r="H54" s="520"/>
      <c r="I54" s="520"/>
      <c r="J54" s="520"/>
      <c r="K54" s="743"/>
      <c r="L54" s="696"/>
      <c r="M54" s="520"/>
      <c r="N54" s="520"/>
      <c r="O54" s="520"/>
      <c r="P54" s="743"/>
      <c r="Q54" s="751"/>
    </row>
    <row r="55" spans="1:17" ht="23.25">
      <c r="A55" s="752" t="s">
        <v>330</v>
      </c>
      <c r="B55" s="45"/>
      <c r="C55" s="45"/>
      <c r="D55" s="629"/>
      <c r="E55" s="629"/>
      <c r="F55" s="646"/>
      <c r="G55" s="637"/>
      <c r="H55" s="520"/>
      <c r="I55" s="520"/>
      <c r="J55" s="520"/>
      <c r="K55" s="748">
        <f>'STEPPED UP GENCO'!K42</f>
        <v>0.0028761788</v>
      </c>
      <c r="L55" s="632" t="s">
        <v>329</v>
      </c>
      <c r="M55" s="520"/>
      <c r="N55" s="520"/>
      <c r="O55" s="520"/>
      <c r="P55" s="748">
        <f>'STEPPED UP GENCO'!P42</f>
        <v>-0.020975165100000002</v>
      </c>
      <c r="Q55" s="749" t="s">
        <v>329</v>
      </c>
    </row>
    <row r="56" spans="1:17" ht="6.75" customHeight="1">
      <c r="A56" s="647"/>
      <c r="B56" s="520"/>
      <c r="C56" s="520"/>
      <c r="D56" s="520"/>
      <c r="E56" s="520"/>
      <c r="F56" s="520"/>
      <c r="G56" s="520"/>
      <c r="H56" s="520"/>
      <c r="I56" s="520"/>
      <c r="J56" s="520"/>
      <c r="K56" s="520"/>
      <c r="L56" s="520"/>
      <c r="M56" s="520"/>
      <c r="N56" s="520"/>
      <c r="O56" s="520"/>
      <c r="P56" s="520"/>
      <c r="Q56" s="623"/>
    </row>
    <row r="57" spans="1:17" ht="6.75" customHeight="1">
      <c r="A57" s="647"/>
      <c r="B57" s="520"/>
      <c r="C57" s="520"/>
      <c r="D57" s="520"/>
      <c r="E57" s="520"/>
      <c r="F57" s="520"/>
      <c r="G57" s="520"/>
      <c r="H57" s="520"/>
      <c r="I57" s="520"/>
      <c r="J57" s="520"/>
      <c r="K57" s="520"/>
      <c r="L57" s="520"/>
      <c r="M57" s="520"/>
      <c r="N57" s="520"/>
      <c r="O57" s="520"/>
      <c r="P57" s="520"/>
      <c r="Q57" s="623"/>
    </row>
    <row r="58" spans="1:17" ht="6.75" customHeight="1">
      <c r="A58" s="647"/>
      <c r="B58" s="520"/>
      <c r="C58" s="520"/>
      <c r="D58" s="520"/>
      <c r="E58" s="520"/>
      <c r="F58" s="520"/>
      <c r="G58" s="520"/>
      <c r="H58" s="520"/>
      <c r="I58" s="520"/>
      <c r="J58" s="520"/>
      <c r="K58" s="520"/>
      <c r="L58" s="520"/>
      <c r="M58" s="520"/>
      <c r="N58" s="520"/>
      <c r="O58" s="520"/>
      <c r="P58" s="520"/>
      <c r="Q58" s="623"/>
    </row>
    <row r="59" spans="1:17" ht="26.25" customHeight="1">
      <c r="A59" s="647"/>
      <c r="B59" s="520"/>
      <c r="C59" s="520"/>
      <c r="D59" s="520"/>
      <c r="E59" s="520"/>
      <c r="F59" s="520"/>
      <c r="G59" s="520"/>
      <c r="H59" s="636"/>
      <c r="I59" s="636"/>
      <c r="J59" s="753" t="s">
        <v>332</v>
      </c>
      <c r="K59" s="748">
        <f>SUM(K53:K58)</f>
        <v>0.0932511788</v>
      </c>
      <c r="L59" s="754" t="s">
        <v>329</v>
      </c>
      <c r="M59" s="294"/>
      <c r="N59" s="294"/>
      <c r="O59" s="294"/>
      <c r="P59" s="748">
        <f>SUM(P53:P58)</f>
        <v>4.231606311899999</v>
      </c>
      <c r="Q59" s="754" t="s">
        <v>329</v>
      </c>
    </row>
    <row r="60" spans="1:17" ht="3" customHeight="1" thickBot="1">
      <c r="A60" s="648"/>
      <c r="B60" s="624"/>
      <c r="C60" s="624"/>
      <c r="D60" s="624"/>
      <c r="E60" s="624"/>
      <c r="F60" s="624"/>
      <c r="G60" s="624"/>
      <c r="H60" s="624"/>
      <c r="I60" s="624"/>
      <c r="J60" s="624"/>
      <c r="K60" s="624"/>
      <c r="L60" s="624"/>
      <c r="M60" s="624"/>
      <c r="N60" s="624"/>
      <c r="O60" s="624"/>
      <c r="P60" s="624"/>
      <c r="Q60" s="625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67" zoomScaleNormal="85" zoomScaleSheetLayoutView="67" zoomScalePageLayoutView="0" workbookViewId="0" topLeftCell="C31">
      <selection activeCell="P17" sqref="P17"/>
    </sheetView>
  </sheetViews>
  <sheetFormatPr defaultColWidth="9.140625" defaultRowHeight="12.75"/>
  <cols>
    <col min="1" max="1" width="5.140625" style="467" customWidth="1"/>
    <col min="2" max="2" width="36.8515625" style="467" customWidth="1"/>
    <col min="3" max="3" width="11.421875" style="793" customWidth="1"/>
    <col min="4" max="4" width="9.8515625" style="467" customWidth="1"/>
    <col min="5" max="5" width="16.8515625" style="467" customWidth="1"/>
    <col min="6" max="6" width="11.421875" style="467" customWidth="1"/>
    <col min="7" max="7" width="13.421875" style="467" customWidth="1"/>
    <col min="8" max="8" width="13.8515625" style="467" customWidth="1"/>
    <col min="9" max="9" width="11.00390625" style="467" customWidth="1"/>
    <col min="10" max="10" width="11.28125" style="467" customWidth="1"/>
    <col min="11" max="11" width="15.28125" style="467" customWidth="1"/>
    <col min="12" max="12" width="14.00390625" style="467" customWidth="1"/>
    <col min="13" max="13" width="13.00390625" style="467" customWidth="1"/>
    <col min="14" max="14" width="11.140625" style="467" customWidth="1"/>
    <col min="15" max="15" width="13.00390625" style="467" customWidth="1"/>
    <col min="16" max="16" width="14.7109375" style="467" customWidth="1"/>
    <col min="17" max="17" width="20.00390625" style="467" customWidth="1"/>
    <col min="18" max="16384" width="9.140625" style="467" customWidth="1"/>
  </cols>
  <sheetData>
    <row r="1" ht="26.25">
      <c r="A1" s="1" t="s">
        <v>238</v>
      </c>
    </row>
    <row r="2" spans="1:17" ht="16.5" customHeight="1">
      <c r="A2" s="304" t="s">
        <v>239</v>
      </c>
      <c r="P2" s="755" t="str">
        <f>NDPL!Q1</f>
        <v>JUNE-2016</v>
      </c>
      <c r="Q2" s="756"/>
    </row>
    <row r="3" spans="1:8" ht="23.25">
      <c r="A3" s="188" t="s">
        <v>286</v>
      </c>
      <c r="H3" s="598"/>
    </row>
    <row r="4" spans="1:16" ht="24" thickBot="1">
      <c r="A4" s="3"/>
      <c r="G4" s="520"/>
      <c r="H4" s="520"/>
      <c r="I4" s="48" t="s">
        <v>398</v>
      </c>
      <c r="J4" s="520"/>
      <c r="K4" s="520"/>
      <c r="L4" s="520"/>
      <c r="M4" s="520"/>
      <c r="N4" s="48" t="s">
        <v>399</v>
      </c>
      <c r="O4" s="520"/>
      <c r="P4" s="520"/>
    </row>
    <row r="5" spans="1:17" ht="43.5" customHeight="1" thickBot="1" thickTop="1">
      <c r="A5" s="599" t="s">
        <v>8</v>
      </c>
      <c r="B5" s="566" t="s">
        <v>9</v>
      </c>
      <c r="C5" s="794" t="s">
        <v>1</v>
      </c>
      <c r="D5" s="567" t="s">
        <v>2</v>
      </c>
      <c r="E5" s="567" t="s">
        <v>3</v>
      </c>
      <c r="F5" s="567" t="s">
        <v>10</v>
      </c>
      <c r="G5" s="565" t="str">
        <f>NDPL!G5</f>
        <v>FINAL READING 01/07/2016</v>
      </c>
      <c r="H5" s="567" t="str">
        <f>NDPL!H5</f>
        <v>INTIAL READING 01/06/2016</v>
      </c>
      <c r="I5" s="567" t="s">
        <v>4</v>
      </c>
      <c r="J5" s="567" t="s">
        <v>5</v>
      </c>
      <c r="K5" s="600" t="s">
        <v>6</v>
      </c>
      <c r="L5" s="565" t="str">
        <f>NDPL!G5</f>
        <v>FINAL READING 01/07/2016</v>
      </c>
      <c r="M5" s="567" t="str">
        <f>NDPL!H5</f>
        <v>INTIAL READING 01/06/2016</v>
      </c>
      <c r="N5" s="567" t="s">
        <v>4</v>
      </c>
      <c r="O5" s="567" t="s">
        <v>5</v>
      </c>
      <c r="P5" s="600" t="s">
        <v>6</v>
      </c>
      <c r="Q5" s="600" t="s">
        <v>310</v>
      </c>
    </row>
    <row r="6" ht="15" thickBot="1" thickTop="1"/>
    <row r="7" spans="1:17" ht="19.5" customHeight="1" thickTop="1">
      <c r="A7" s="287"/>
      <c r="B7" s="288" t="s">
        <v>253</v>
      </c>
      <c r="C7" s="795"/>
      <c r="D7" s="289"/>
      <c r="E7" s="289"/>
      <c r="F7" s="290"/>
      <c r="G7" s="97"/>
      <c r="H7" s="91"/>
      <c r="I7" s="91"/>
      <c r="J7" s="91"/>
      <c r="K7" s="94"/>
      <c r="L7" s="99"/>
      <c r="M7" s="479"/>
      <c r="N7" s="479"/>
      <c r="O7" s="479"/>
      <c r="P7" s="663"/>
      <c r="Q7" s="608"/>
    </row>
    <row r="8" spans="1:17" ht="19.5" customHeight="1">
      <c r="A8" s="268"/>
      <c r="B8" s="291" t="s">
        <v>254</v>
      </c>
      <c r="C8" s="796"/>
      <c r="D8" s="292"/>
      <c r="E8" s="292"/>
      <c r="F8" s="293"/>
      <c r="G8" s="38"/>
      <c r="H8" s="44"/>
      <c r="I8" s="44"/>
      <c r="J8" s="44"/>
      <c r="K8" s="42"/>
      <c r="L8" s="100"/>
      <c r="M8" s="520"/>
      <c r="N8" s="520"/>
      <c r="O8" s="520"/>
      <c r="P8" s="757"/>
      <c r="Q8" s="471"/>
    </row>
    <row r="9" spans="1:17" ht="19.5" customHeight="1">
      <c r="A9" s="268">
        <v>1</v>
      </c>
      <c r="B9" s="294" t="s">
        <v>255</v>
      </c>
      <c r="C9" s="796">
        <v>4864817</v>
      </c>
      <c r="D9" s="278" t="s">
        <v>12</v>
      </c>
      <c r="E9" s="96" t="s">
        <v>347</v>
      </c>
      <c r="F9" s="293">
        <v>100</v>
      </c>
      <c r="G9" s="463">
        <v>3529</v>
      </c>
      <c r="H9" s="292">
        <v>3933</v>
      </c>
      <c r="I9" s="466">
        <f>G9-H9</f>
        <v>-404</v>
      </c>
      <c r="J9" s="466">
        <f>$F9*I9</f>
        <v>-40400</v>
      </c>
      <c r="K9" s="546">
        <f>J9/1000000</f>
        <v>-0.0404</v>
      </c>
      <c r="L9" s="463">
        <v>2372</v>
      </c>
      <c r="M9" s="292">
        <v>2446</v>
      </c>
      <c r="N9" s="466">
        <f>L9-M9</f>
        <v>-74</v>
      </c>
      <c r="O9" s="466">
        <f>$F9*N9</f>
        <v>-7400</v>
      </c>
      <c r="P9" s="546">
        <f>O9/1000000</f>
        <v>-0.0074</v>
      </c>
      <c r="Q9" s="483"/>
    </row>
    <row r="10" spans="1:17" ht="19.5" customHeight="1">
      <c r="A10" s="268">
        <v>2</v>
      </c>
      <c r="B10" s="294" t="s">
        <v>256</v>
      </c>
      <c r="C10" s="796">
        <v>4864794</v>
      </c>
      <c r="D10" s="278" t="s">
        <v>12</v>
      </c>
      <c r="E10" s="96" t="s">
        <v>347</v>
      </c>
      <c r="F10" s="293">
        <v>100</v>
      </c>
      <c r="G10" s="463">
        <v>21881</v>
      </c>
      <c r="H10" s="464">
        <v>20456</v>
      </c>
      <c r="I10" s="466">
        <f>G10-H10</f>
        <v>1425</v>
      </c>
      <c r="J10" s="466">
        <f>$F10*I10</f>
        <v>142500</v>
      </c>
      <c r="K10" s="546">
        <f>J10/1000000</f>
        <v>0.1425</v>
      </c>
      <c r="L10" s="463">
        <v>688</v>
      </c>
      <c r="M10" s="464">
        <v>126</v>
      </c>
      <c r="N10" s="466">
        <f>L10-M10</f>
        <v>562</v>
      </c>
      <c r="O10" s="466">
        <f>$F10*N10</f>
        <v>56200</v>
      </c>
      <c r="P10" s="546">
        <f>O10/1000000</f>
        <v>0.0562</v>
      </c>
      <c r="Q10" s="471"/>
    </row>
    <row r="11" spans="1:17" ht="19.5" customHeight="1">
      <c r="A11" s="268">
        <v>3</v>
      </c>
      <c r="B11" s="294" t="s">
        <v>257</v>
      </c>
      <c r="C11" s="796">
        <v>4864896</v>
      </c>
      <c r="D11" s="278" t="s">
        <v>12</v>
      </c>
      <c r="E11" s="96" t="s">
        <v>347</v>
      </c>
      <c r="F11" s="293">
        <v>500</v>
      </c>
      <c r="G11" s="463">
        <v>3256</v>
      </c>
      <c r="H11" s="464">
        <v>3170</v>
      </c>
      <c r="I11" s="466">
        <f>G11-H11</f>
        <v>86</v>
      </c>
      <c r="J11" s="466">
        <f>$F11*I11</f>
        <v>43000</v>
      </c>
      <c r="K11" s="546">
        <f>J11/1000000</f>
        <v>0.043</v>
      </c>
      <c r="L11" s="463">
        <v>417</v>
      </c>
      <c r="M11" s="464">
        <v>123</v>
      </c>
      <c r="N11" s="466">
        <f>L11-M11</f>
        <v>294</v>
      </c>
      <c r="O11" s="466">
        <f>$F11*N11</f>
        <v>147000</v>
      </c>
      <c r="P11" s="546">
        <f>O11/1000000</f>
        <v>0.147</v>
      </c>
      <c r="Q11" s="471"/>
    </row>
    <row r="12" spans="1:17" ht="19.5" customHeight="1">
      <c r="A12" s="268">
        <v>4</v>
      </c>
      <c r="B12" s="294" t="s">
        <v>258</v>
      </c>
      <c r="C12" s="796">
        <v>4864842</v>
      </c>
      <c r="D12" s="278" t="s">
        <v>12</v>
      </c>
      <c r="E12" s="96" t="s">
        <v>347</v>
      </c>
      <c r="F12" s="553">
        <v>937.5</v>
      </c>
      <c r="G12" s="463">
        <v>38559</v>
      </c>
      <c r="H12" s="464">
        <v>38544</v>
      </c>
      <c r="I12" s="466">
        <f>G12-H12</f>
        <v>15</v>
      </c>
      <c r="J12" s="466">
        <f>$F12*I12</f>
        <v>14062.5</v>
      </c>
      <c r="K12" s="546">
        <f>J12/1000000</f>
        <v>0.0140625</v>
      </c>
      <c r="L12" s="463">
        <v>19103</v>
      </c>
      <c r="M12" s="464">
        <v>19102</v>
      </c>
      <c r="N12" s="466">
        <f>L12-M12</f>
        <v>1</v>
      </c>
      <c r="O12" s="466">
        <f>$F12*N12</f>
        <v>937.5</v>
      </c>
      <c r="P12" s="546">
        <f>O12/1000000</f>
        <v>0.0009375</v>
      </c>
      <c r="Q12" s="482"/>
    </row>
    <row r="13" spans="1:17" ht="19.5" customHeight="1">
      <c r="A13" s="268"/>
      <c r="B13" s="291" t="s">
        <v>259</v>
      </c>
      <c r="C13" s="796"/>
      <c r="D13" s="278"/>
      <c r="E13" s="84"/>
      <c r="F13" s="293"/>
      <c r="G13" s="269"/>
      <c r="H13" s="284"/>
      <c r="I13" s="284"/>
      <c r="J13" s="284"/>
      <c r="K13" s="299"/>
      <c r="L13" s="305"/>
      <c r="M13" s="284"/>
      <c r="N13" s="284"/>
      <c r="O13" s="284"/>
      <c r="P13" s="554"/>
      <c r="Q13" s="471"/>
    </row>
    <row r="14" spans="1:17" ht="19.5" customHeight="1">
      <c r="A14" s="268"/>
      <c r="B14" s="291"/>
      <c r="C14" s="796"/>
      <c r="D14" s="278"/>
      <c r="E14" s="84"/>
      <c r="F14" s="293"/>
      <c r="G14" s="269"/>
      <c r="H14" s="284"/>
      <c r="I14" s="284"/>
      <c r="J14" s="284"/>
      <c r="K14" s="299"/>
      <c r="L14" s="305"/>
      <c r="M14" s="284"/>
      <c r="N14" s="284"/>
      <c r="O14" s="284"/>
      <c r="P14" s="554"/>
      <c r="Q14" s="471"/>
    </row>
    <row r="15" spans="1:17" ht="19.5" customHeight="1">
      <c r="A15" s="268">
        <v>5</v>
      </c>
      <c r="B15" s="294" t="s">
        <v>260</v>
      </c>
      <c r="C15" s="796">
        <v>4864826</v>
      </c>
      <c r="D15" s="278" t="s">
        <v>12</v>
      </c>
      <c r="E15" s="96" t="s">
        <v>347</v>
      </c>
      <c r="F15" s="293">
        <v>-66.67</v>
      </c>
      <c r="G15" s="292">
        <v>997492</v>
      </c>
      <c r="H15" s="292">
        <v>997492</v>
      </c>
      <c r="I15" s="466">
        <f>G15-H15</f>
        <v>0</v>
      </c>
      <c r="J15" s="466">
        <f>$F15*I15</f>
        <v>0</v>
      </c>
      <c r="K15" s="546">
        <f>J15/1000000</f>
        <v>0</v>
      </c>
      <c r="L15" s="292">
        <v>986199</v>
      </c>
      <c r="M15" s="292">
        <v>986199</v>
      </c>
      <c r="N15" s="466">
        <f>L15-M15</f>
        <v>0</v>
      </c>
      <c r="O15" s="466">
        <f>$F15*N15</f>
        <v>0</v>
      </c>
      <c r="P15" s="546">
        <f>O15/1000000</f>
        <v>0</v>
      </c>
      <c r="Q15" s="471"/>
    </row>
    <row r="16" spans="1:17" ht="19.5" customHeight="1">
      <c r="A16" s="268"/>
      <c r="B16" s="294"/>
      <c r="C16" s="796"/>
      <c r="D16" s="278"/>
      <c r="E16" s="96"/>
      <c r="F16" s="293"/>
      <c r="G16" s="292"/>
      <c r="H16" s="292"/>
      <c r="I16" s="466"/>
      <c r="J16" s="466"/>
      <c r="K16" s="546">
        <v>0.000464</v>
      </c>
      <c r="L16" s="292"/>
      <c r="M16" s="292"/>
      <c r="N16" s="466"/>
      <c r="O16" s="466"/>
      <c r="P16" s="546">
        <v>0.519</v>
      </c>
      <c r="Q16" s="471"/>
    </row>
    <row r="17" spans="1:17" ht="19.5" customHeight="1">
      <c r="A17" s="268"/>
      <c r="B17" s="294" t="s">
        <v>260</v>
      </c>
      <c r="C17" s="796">
        <v>5129957</v>
      </c>
      <c r="D17" s="278" t="s">
        <v>12</v>
      </c>
      <c r="E17" s="96" t="s">
        <v>347</v>
      </c>
      <c r="F17" s="293">
        <v>-250</v>
      </c>
      <c r="G17" s="463">
        <v>0</v>
      </c>
      <c r="H17" s="464">
        <v>0</v>
      </c>
      <c r="I17" s="466">
        <f>G17-H17</f>
        <v>0</v>
      </c>
      <c r="J17" s="466">
        <f>$F17*I17</f>
        <v>0</v>
      </c>
      <c r="K17" s="546">
        <f>J17/1000000</f>
        <v>0</v>
      </c>
      <c r="L17" s="463">
        <v>999924</v>
      </c>
      <c r="M17" s="464">
        <v>999998</v>
      </c>
      <c r="N17" s="466">
        <f>L17-M17</f>
        <v>-74</v>
      </c>
      <c r="O17" s="466">
        <f>$F17*N17</f>
        <v>18500</v>
      </c>
      <c r="P17" s="546">
        <f>O17/1000000</f>
        <v>0.0185</v>
      </c>
      <c r="Q17" s="471" t="s">
        <v>447</v>
      </c>
    </row>
    <row r="18" spans="1:17" ht="19.5" customHeight="1">
      <c r="A18" s="268">
        <v>6</v>
      </c>
      <c r="B18" s="294" t="s">
        <v>261</v>
      </c>
      <c r="C18" s="796">
        <v>4864881</v>
      </c>
      <c r="D18" s="278" t="s">
        <v>12</v>
      </c>
      <c r="E18" s="96" t="s">
        <v>347</v>
      </c>
      <c r="F18" s="293">
        <v>-500</v>
      </c>
      <c r="G18" s="463">
        <v>983937</v>
      </c>
      <c r="H18" s="464">
        <v>984117</v>
      </c>
      <c r="I18" s="466">
        <f>G18-H18</f>
        <v>-180</v>
      </c>
      <c r="J18" s="466">
        <f>$F18*I18</f>
        <v>90000</v>
      </c>
      <c r="K18" s="546">
        <f>J18/1000000</f>
        <v>0.09</v>
      </c>
      <c r="L18" s="463">
        <v>976520</v>
      </c>
      <c r="M18" s="464">
        <v>976504</v>
      </c>
      <c r="N18" s="466">
        <f>L18-M18</f>
        <v>16</v>
      </c>
      <c r="O18" s="466">
        <f>$F18*N18</f>
        <v>-8000</v>
      </c>
      <c r="P18" s="546">
        <f>O18/1000000</f>
        <v>-0.008</v>
      </c>
      <c r="Q18" s="471"/>
    </row>
    <row r="19" spans="1:17" ht="19.5" customHeight="1">
      <c r="A19" s="268">
        <v>7</v>
      </c>
      <c r="B19" s="294" t="s">
        <v>276</v>
      </c>
      <c r="C19" s="796">
        <v>4902572</v>
      </c>
      <c r="D19" s="278" t="s">
        <v>12</v>
      </c>
      <c r="E19" s="96" t="s">
        <v>347</v>
      </c>
      <c r="F19" s="293">
        <v>300</v>
      </c>
      <c r="G19" s="463">
        <v>109</v>
      </c>
      <c r="H19" s="464">
        <v>109</v>
      </c>
      <c r="I19" s="466">
        <f>G19-H19</f>
        <v>0</v>
      </c>
      <c r="J19" s="466">
        <f>$F19*I19</f>
        <v>0</v>
      </c>
      <c r="K19" s="546">
        <f>J19/1000000</f>
        <v>0</v>
      </c>
      <c r="L19" s="463">
        <v>999999</v>
      </c>
      <c r="M19" s="464">
        <v>999999</v>
      </c>
      <c r="N19" s="466">
        <f>L19-M19</f>
        <v>0</v>
      </c>
      <c r="O19" s="466">
        <f>$F19*N19</f>
        <v>0</v>
      </c>
      <c r="P19" s="546">
        <f>O19/1000000</f>
        <v>0</v>
      </c>
      <c r="Q19" s="471"/>
    </row>
    <row r="20" spans="1:17" ht="19.5" customHeight="1">
      <c r="A20" s="268"/>
      <c r="B20" s="294"/>
      <c r="C20" s="796"/>
      <c r="D20" s="278"/>
      <c r="E20" s="96"/>
      <c r="F20" s="293"/>
      <c r="G20" s="95"/>
      <c r="H20" s="84"/>
      <c r="I20" s="44"/>
      <c r="J20" s="44"/>
      <c r="K20" s="98"/>
      <c r="L20" s="307"/>
      <c r="M20" s="521"/>
      <c r="N20" s="521"/>
      <c r="O20" s="521"/>
      <c r="P20" s="522"/>
      <c r="Q20" s="471"/>
    </row>
    <row r="21" spans="1:17" ht="19.5" customHeight="1">
      <c r="A21" s="268"/>
      <c r="B21" s="291" t="s">
        <v>262</v>
      </c>
      <c r="C21" s="796"/>
      <c r="D21" s="278"/>
      <c r="E21" s="96"/>
      <c r="F21" s="295"/>
      <c r="G21" s="95"/>
      <c r="H21" s="84"/>
      <c r="I21" s="41"/>
      <c r="J21" s="45"/>
      <c r="K21" s="301">
        <f>SUM(K9:K20)</f>
        <v>0.2496265</v>
      </c>
      <c r="L21" s="308"/>
      <c r="M21" s="284"/>
      <c r="N21" s="284"/>
      <c r="O21" s="284"/>
      <c r="P21" s="302">
        <f>SUM(P9:P20)</f>
        <v>0.7262375</v>
      </c>
      <c r="Q21" s="471"/>
    </row>
    <row r="22" spans="1:17" ht="19.5" customHeight="1">
      <c r="A22" s="268"/>
      <c r="B22" s="291" t="s">
        <v>263</v>
      </c>
      <c r="C22" s="796"/>
      <c r="D22" s="278"/>
      <c r="E22" s="96"/>
      <c r="F22" s="295"/>
      <c r="G22" s="95"/>
      <c r="H22" s="84"/>
      <c r="I22" s="41"/>
      <c r="J22" s="41"/>
      <c r="K22" s="98"/>
      <c r="L22" s="307"/>
      <c r="M22" s="521"/>
      <c r="N22" s="521"/>
      <c r="O22" s="521"/>
      <c r="P22" s="522"/>
      <c r="Q22" s="471"/>
    </row>
    <row r="23" spans="1:17" ht="19.5" customHeight="1">
      <c r="A23" s="268"/>
      <c r="B23" s="291" t="s">
        <v>264</v>
      </c>
      <c r="C23" s="796"/>
      <c r="D23" s="278"/>
      <c r="E23" s="96"/>
      <c r="F23" s="295"/>
      <c r="G23" s="95"/>
      <c r="H23" s="84"/>
      <c r="I23" s="41"/>
      <c r="J23" s="41"/>
      <c r="K23" s="98"/>
      <c r="L23" s="307"/>
      <c r="M23" s="521"/>
      <c r="N23" s="521"/>
      <c r="O23" s="521"/>
      <c r="P23" s="522"/>
      <c r="Q23" s="471"/>
    </row>
    <row r="24" spans="1:17" ht="19.5" customHeight="1">
      <c r="A24" s="268">
        <v>8</v>
      </c>
      <c r="B24" s="294" t="s">
        <v>265</v>
      </c>
      <c r="C24" s="796">
        <v>4864796</v>
      </c>
      <c r="D24" s="278" t="s">
        <v>12</v>
      </c>
      <c r="E24" s="96" t="s">
        <v>347</v>
      </c>
      <c r="F24" s="293">
        <v>200</v>
      </c>
      <c r="G24" s="463">
        <v>994673</v>
      </c>
      <c r="H24" s="464">
        <v>994668</v>
      </c>
      <c r="I24" s="466">
        <f>G24-H24</f>
        <v>5</v>
      </c>
      <c r="J24" s="466">
        <f>$F24*I24</f>
        <v>1000</v>
      </c>
      <c r="K24" s="546">
        <f>J24/1000000</f>
        <v>0.001</v>
      </c>
      <c r="L24" s="463">
        <v>126</v>
      </c>
      <c r="M24" s="464">
        <v>46</v>
      </c>
      <c r="N24" s="466">
        <f>L24-M24</f>
        <v>80</v>
      </c>
      <c r="O24" s="466">
        <f>$F24*N24</f>
        <v>16000</v>
      </c>
      <c r="P24" s="546">
        <f>O24/1000000</f>
        <v>0.016</v>
      </c>
      <c r="Q24" s="483"/>
    </row>
    <row r="25" spans="1:17" ht="21" customHeight="1">
      <c r="A25" s="268">
        <v>9</v>
      </c>
      <c r="B25" s="294" t="s">
        <v>266</v>
      </c>
      <c r="C25" s="796">
        <v>4864932</v>
      </c>
      <c r="D25" s="278" t="s">
        <v>12</v>
      </c>
      <c r="E25" s="96" t="s">
        <v>347</v>
      </c>
      <c r="F25" s="293">
        <v>375</v>
      </c>
      <c r="G25" s="463">
        <v>924756</v>
      </c>
      <c r="H25" s="464">
        <v>924790</v>
      </c>
      <c r="I25" s="466">
        <f>G25-H25</f>
        <v>-34</v>
      </c>
      <c r="J25" s="466">
        <f>$F25*I25</f>
        <v>-12750</v>
      </c>
      <c r="K25" s="546">
        <f>J25/1000000</f>
        <v>-0.01275</v>
      </c>
      <c r="L25" s="463">
        <v>997447</v>
      </c>
      <c r="M25" s="464">
        <v>997575</v>
      </c>
      <c r="N25" s="466">
        <f>L25-M25</f>
        <v>-128</v>
      </c>
      <c r="O25" s="466">
        <f>$F25*N25</f>
        <v>-48000</v>
      </c>
      <c r="P25" s="546">
        <f>O25/1000000</f>
        <v>-0.048</v>
      </c>
      <c r="Q25" s="477"/>
    </row>
    <row r="26" spans="1:17" ht="19.5" customHeight="1">
      <c r="A26" s="268"/>
      <c r="B26" s="291" t="s">
        <v>267</v>
      </c>
      <c r="C26" s="797"/>
      <c r="D26" s="278"/>
      <c r="E26" s="96"/>
      <c r="F26" s="295"/>
      <c r="G26" s="95"/>
      <c r="H26" s="84"/>
      <c r="I26" s="41"/>
      <c r="J26" s="45"/>
      <c r="K26" s="302">
        <f>SUM(K24:K25)</f>
        <v>-0.01175</v>
      </c>
      <c r="L26" s="308"/>
      <c r="M26" s="284"/>
      <c r="N26" s="284"/>
      <c r="O26" s="284"/>
      <c r="P26" s="302">
        <f>SUM(P24:P25)</f>
        <v>-0.032</v>
      </c>
      <c r="Q26" s="471"/>
    </row>
    <row r="27" spans="1:17" ht="19.5" customHeight="1">
      <c r="A27" s="268"/>
      <c r="B27" s="291" t="s">
        <v>268</v>
      </c>
      <c r="C27" s="796"/>
      <c r="D27" s="278"/>
      <c r="E27" s="84"/>
      <c r="F27" s="293"/>
      <c r="G27" s="95"/>
      <c r="H27" s="84"/>
      <c r="I27" s="44"/>
      <c r="J27" s="40"/>
      <c r="K27" s="98"/>
      <c r="L27" s="307"/>
      <c r="M27" s="521"/>
      <c r="N27" s="521"/>
      <c r="O27" s="521"/>
      <c r="P27" s="522"/>
      <c r="Q27" s="471"/>
    </row>
    <row r="28" spans="1:17" ht="19.5" customHeight="1">
      <c r="A28" s="268"/>
      <c r="B28" s="291" t="s">
        <v>264</v>
      </c>
      <c r="C28" s="796"/>
      <c r="D28" s="278"/>
      <c r="E28" s="84"/>
      <c r="F28" s="293"/>
      <c r="G28" s="95"/>
      <c r="H28" s="84"/>
      <c r="I28" s="44"/>
      <c r="J28" s="40"/>
      <c r="K28" s="98"/>
      <c r="L28" s="307"/>
      <c r="M28" s="521"/>
      <c r="N28" s="521"/>
      <c r="O28" s="521"/>
      <c r="P28" s="522"/>
      <c r="Q28" s="471"/>
    </row>
    <row r="29" spans="1:17" ht="19.5" customHeight="1">
      <c r="A29" s="268">
        <v>10</v>
      </c>
      <c r="B29" s="294" t="s">
        <v>269</v>
      </c>
      <c r="C29" s="796">
        <v>4864819</v>
      </c>
      <c r="D29" s="278" t="s">
        <v>12</v>
      </c>
      <c r="E29" s="96" t="s">
        <v>347</v>
      </c>
      <c r="F29" s="547">
        <v>200</v>
      </c>
      <c r="G29" s="463">
        <v>280973</v>
      </c>
      <c r="H29" s="464">
        <v>281051</v>
      </c>
      <c r="I29" s="466">
        <f aca="true" t="shared" si="0" ref="I29:I36">G29-H29</f>
        <v>-78</v>
      </c>
      <c r="J29" s="466">
        <f aca="true" t="shared" si="1" ref="J29:J36">$F29*I29</f>
        <v>-15600</v>
      </c>
      <c r="K29" s="546">
        <f aca="true" t="shared" si="2" ref="K29:K36">J29/1000000</f>
        <v>-0.0156</v>
      </c>
      <c r="L29" s="463">
        <v>266179</v>
      </c>
      <c r="M29" s="464">
        <v>266112</v>
      </c>
      <c r="N29" s="466">
        <f aca="true" t="shared" si="3" ref="N29:N36">L29-M29</f>
        <v>67</v>
      </c>
      <c r="O29" s="466">
        <f aca="true" t="shared" si="4" ref="O29:O36">$F29*N29</f>
        <v>13400</v>
      </c>
      <c r="P29" s="546">
        <f aca="true" t="shared" si="5" ref="P29:P36">O29/1000000</f>
        <v>0.0134</v>
      </c>
      <c r="Q29" s="471"/>
    </row>
    <row r="30" spans="1:17" ht="19.5" customHeight="1">
      <c r="A30" s="268"/>
      <c r="B30" s="294"/>
      <c r="C30" s="796"/>
      <c r="D30" s="278"/>
      <c r="E30" s="96"/>
      <c r="F30" s="547"/>
      <c r="G30" s="463"/>
      <c r="H30" s="464"/>
      <c r="I30" s="466"/>
      <c r="J30" s="466"/>
      <c r="K30" s="546">
        <v>0.6272</v>
      </c>
      <c r="L30" s="463"/>
      <c r="M30" s="464"/>
      <c r="N30" s="466"/>
      <c r="O30" s="466"/>
      <c r="P30" s="546">
        <v>0.0004</v>
      </c>
      <c r="Q30" s="471" t="s">
        <v>466</v>
      </c>
    </row>
    <row r="31" spans="1:17" ht="19.5" customHeight="1">
      <c r="A31" s="268">
        <v>11</v>
      </c>
      <c r="B31" s="294" t="s">
        <v>270</v>
      </c>
      <c r="C31" s="796">
        <v>5295125</v>
      </c>
      <c r="D31" s="278" t="s">
        <v>12</v>
      </c>
      <c r="E31" s="96" t="s">
        <v>347</v>
      </c>
      <c r="F31" s="547">
        <v>100</v>
      </c>
      <c r="G31" s="463">
        <v>65317</v>
      </c>
      <c r="H31" s="292">
        <v>65072</v>
      </c>
      <c r="I31" s="466">
        <f>G31-H31</f>
        <v>245</v>
      </c>
      <c r="J31" s="466">
        <f>$F31*I31</f>
        <v>24500</v>
      </c>
      <c r="K31" s="546">
        <f>J31/1000000</f>
        <v>0.0245</v>
      </c>
      <c r="L31" s="463">
        <v>999626</v>
      </c>
      <c r="M31" s="292">
        <v>999955</v>
      </c>
      <c r="N31" s="466">
        <f>L31-M31</f>
        <v>-329</v>
      </c>
      <c r="O31" s="466">
        <f>$F31*N31</f>
        <v>-32900</v>
      </c>
      <c r="P31" s="546">
        <f>O31/1000000</f>
        <v>-0.0329</v>
      </c>
      <c r="Q31" s="471"/>
    </row>
    <row r="32" spans="1:17" ht="19.5" customHeight="1">
      <c r="A32" s="268">
        <v>12</v>
      </c>
      <c r="B32" s="294" t="s">
        <v>271</v>
      </c>
      <c r="C32" s="796">
        <v>5295126</v>
      </c>
      <c r="D32" s="278" t="s">
        <v>12</v>
      </c>
      <c r="E32" s="96" t="s">
        <v>347</v>
      </c>
      <c r="F32" s="547">
        <v>62.5</v>
      </c>
      <c r="G32" s="463">
        <v>29316</v>
      </c>
      <c r="H32" s="292">
        <v>28735</v>
      </c>
      <c r="I32" s="466">
        <f>G32-H32</f>
        <v>581</v>
      </c>
      <c r="J32" s="466">
        <f>$F32*I32</f>
        <v>36312.5</v>
      </c>
      <c r="K32" s="546">
        <f>J32/1000000</f>
        <v>0.0363125</v>
      </c>
      <c r="L32" s="463">
        <v>999281</v>
      </c>
      <c r="M32" s="292">
        <v>999946</v>
      </c>
      <c r="N32" s="466">
        <f>L32-M32</f>
        <v>-665</v>
      </c>
      <c r="O32" s="466">
        <f>$F32*N32</f>
        <v>-41562.5</v>
      </c>
      <c r="P32" s="546">
        <f>O32/1000000</f>
        <v>-0.0415625</v>
      </c>
      <c r="Q32" s="471"/>
    </row>
    <row r="33" spans="1:17" ht="19.5" customHeight="1">
      <c r="A33" s="268">
        <v>13</v>
      </c>
      <c r="B33" s="294" t="s">
        <v>272</v>
      </c>
      <c r="C33" s="796">
        <v>4865177</v>
      </c>
      <c r="D33" s="278" t="s">
        <v>12</v>
      </c>
      <c r="E33" s="96" t="s">
        <v>347</v>
      </c>
      <c r="F33" s="547">
        <v>1000</v>
      </c>
      <c r="G33" s="463">
        <v>979</v>
      </c>
      <c r="H33" s="292">
        <v>979</v>
      </c>
      <c r="I33" s="466">
        <f t="shared" si="0"/>
        <v>0</v>
      </c>
      <c r="J33" s="466">
        <f t="shared" si="1"/>
        <v>0</v>
      </c>
      <c r="K33" s="546">
        <f t="shared" si="2"/>
        <v>0</v>
      </c>
      <c r="L33" s="292">
        <v>3</v>
      </c>
      <c r="M33" s="292">
        <v>3</v>
      </c>
      <c r="N33" s="466">
        <f t="shared" si="3"/>
        <v>0</v>
      </c>
      <c r="O33" s="466">
        <f t="shared" si="4"/>
        <v>0</v>
      </c>
      <c r="P33" s="546">
        <f t="shared" si="5"/>
        <v>0</v>
      </c>
      <c r="Q33" s="471"/>
    </row>
    <row r="34" spans="1:17" ht="19.5" customHeight="1">
      <c r="A34" s="268"/>
      <c r="B34" s="294" t="s">
        <v>272</v>
      </c>
      <c r="C34" s="796">
        <v>4902521</v>
      </c>
      <c r="D34" s="278" t="s">
        <v>12</v>
      </c>
      <c r="E34" s="96" t="s">
        <v>347</v>
      </c>
      <c r="F34" s="547">
        <v>600</v>
      </c>
      <c r="G34" s="463">
        <v>793</v>
      </c>
      <c r="H34" s="292">
        <v>780</v>
      </c>
      <c r="I34" s="466">
        <f>G34-H34</f>
        <v>13</v>
      </c>
      <c r="J34" s="466">
        <f>$F34*I34</f>
        <v>7800</v>
      </c>
      <c r="K34" s="546">
        <f>J34/1000000</f>
        <v>0.0078</v>
      </c>
      <c r="L34" s="292">
        <v>117</v>
      </c>
      <c r="M34" s="292">
        <v>9</v>
      </c>
      <c r="N34" s="466">
        <f>L34-M34</f>
        <v>108</v>
      </c>
      <c r="O34" s="466">
        <f>$F34*N34</f>
        <v>64800</v>
      </c>
      <c r="P34" s="546">
        <f>O34/1000000</f>
        <v>0.0648</v>
      </c>
      <c r="Q34" s="471" t="s">
        <v>464</v>
      </c>
    </row>
    <row r="35" spans="1:17" ht="19.5" customHeight="1">
      <c r="A35" s="268">
        <v>14</v>
      </c>
      <c r="B35" s="294" t="s">
        <v>273</v>
      </c>
      <c r="C35" s="796">
        <v>4864795</v>
      </c>
      <c r="D35" s="278" t="s">
        <v>12</v>
      </c>
      <c r="E35" s="96" t="s">
        <v>347</v>
      </c>
      <c r="F35" s="547">
        <v>100</v>
      </c>
      <c r="G35" s="463">
        <v>997045</v>
      </c>
      <c r="H35" s="464">
        <v>997243</v>
      </c>
      <c r="I35" s="466">
        <f t="shared" si="0"/>
        <v>-198</v>
      </c>
      <c r="J35" s="466">
        <f t="shared" si="1"/>
        <v>-19800</v>
      </c>
      <c r="K35" s="546">
        <f t="shared" si="2"/>
        <v>-0.0198</v>
      </c>
      <c r="L35" s="463">
        <v>999851</v>
      </c>
      <c r="M35" s="464">
        <v>999900</v>
      </c>
      <c r="N35" s="466">
        <f t="shared" si="3"/>
        <v>-49</v>
      </c>
      <c r="O35" s="466">
        <f t="shared" si="4"/>
        <v>-4900</v>
      </c>
      <c r="P35" s="546">
        <f t="shared" si="5"/>
        <v>-0.0049</v>
      </c>
      <c r="Q35" s="483"/>
    </row>
    <row r="36" spans="1:17" ht="19.5" customHeight="1">
      <c r="A36" s="268">
        <v>15</v>
      </c>
      <c r="B36" s="294" t="s">
        <v>376</v>
      </c>
      <c r="C36" s="796">
        <v>4864821</v>
      </c>
      <c r="D36" s="278" t="s">
        <v>12</v>
      </c>
      <c r="E36" s="96" t="s">
        <v>347</v>
      </c>
      <c r="F36" s="547">
        <v>150</v>
      </c>
      <c r="G36" s="463">
        <v>999090</v>
      </c>
      <c r="H36" s="464">
        <v>999090</v>
      </c>
      <c r="I36" s="466">
        <f t="shared" si="0"/>
        <v>0</v>
      </c>
      <c r="J36" s="466">
        <f t="shared" si="1"/>
        <v>0</v>
      </c>
      <c r="K36" s="546">
        <f t="shared" si="2"/>
        <v>0</v>
      </c>
      <c r="L36" s="463">
        <v>997594</v>
      </c>
      <c r="M36" s="464">
        <v>1000012</v>
      </c>
      <c r="N36" s="466">
        <f t="shared" si="3"/>
        <v>-2418</v>
      </c>
      <c r="O36" s="466">
        <f t="shared" si="4"/>
        <v>-362700</v>
      </c>
      <c r="P36" s="552">
        <f t="shared" si="5"/>
        <v>-0.3627</v>
      </c>
      <c r="Q36" s="504"/>
    </row>
    <row r="37" spans="1:17" ht="19.5" customHeight="1">
      <c r="A37" s="268"/>
      <c r="B37" s="291" t="s">
        <v>259</v>
      </c>
      <c r="C37" s="796"/>
      <c r="D37" s="278"/>
      <c r="E37" s="84"/>
      <c r="F37" s="293"/>
      <c r="G37" s="269"/>
      <c r="H37" s="284"/>
      <c r="I37" s="284"/>
      <c r="J37" s="300"/>
      <c r="K37" s="299"/>
      <c r="L37" s="305"/>
      <c r="M37" s="284"/>
      <c r="N37" s="284"/>
      <c r="O37" s="284"/>
      <c r="P37" s="554"/>
      <c r="Q37" s="471"/>
    </row>
    <row r="38" spans="1:17" ht="19.5" customHeight="1">
      <c r="A38" s="268">
        <v>16</v>
      </c>
      <c r="B38" s="294" t="s">
        <v>274</v>
      </c>
      <c r="C38" s="796">
        <v>4865185</v>
      </c>
      <c r="D38" s="278" t="s">
        <v>12</v>
      </c>
      <c r="E38" s="96" t="s">
        <v>347</v>
      </c>
      <c r="F38" s="547">
        <v>-2500</v>
      </c>
      <c r="G38" s="463">
        <v>999254</v>
      </c>
      <c r="H38" s="464">
        <v>999243</v>
      </c>
      <c r="I38" s="466">
        <f>G38-H38</f>
        <v>11</v>
      </c>
      <c r="J38" s="466">
        <f>$F38*I38</f>
        <v>-27500</v>
      </c>
      <c r="K38" s="546">
        <f>J38/1000000</f>
        <v>-0.0275</v>
      </c>
      <c r="L38" s="463">
        <v>3071</v>
      </c>
      <c r="M38" s="464">
        <v>3072</v>
      </c>
      <c r="N38" s="466">
        <f>L38-M38</f>
        <v>-1</v>
      </c>
      <c r="O38" s="466">
        <f>$F38*N38</f>
        <v>2500</v>
      </c>
      <c r="P38" s="552">
        <f>O38/1000000</f>
        <v>0.0025</v>
      </c>
      <c r="Q38" s="482"/>
    </row>
    <row r="39" spans="1:17" ht="19.5" customHeight="1">
      <c r="A39" s="268">
        <v>17</v>
      </c>
      <c r="B39" s="294" t="s">
        <v>277</v>
      </c>
      <c r="C39" s="796">
        <v>4902572</v>
      </c>
      <c r="D39" s="278" t="s">
        <v>12</v>
      </c>
      <c r="E39" s="96" t="s">
        <v>347</v>
      </c>
      <c r="F39" s="547">
        <v>-300</v>
      </c>
      <c r="G39" s="463">
        <v>109</v>
      </c>
      <c r="H39" s="464">
        <v>109</v>
      </c>
      <c r="I39" s="466">
        <f>G39-H39</f>
        <v>0</v>
      </c>
      <c r="J39" s="466">
        <f>$F39*I39</f>
        <v>0</v>
      </c>
      <c r="K39" s="546">
        <f>J39/1000000</f>
        <v>0</v>
      </c>
      <c r="L39" s="463">
        <v>999999</v>
      </c>
      <c r="M39" s="464">
        <v>999999</v>
      </c>
      <c r="N39" s="466">
        <f>L39-M39</f>
        <v>0</v>
      </c>
      <c r="O39" s="466">
        <f>$F39*N39</f>
        <v>0</v>
      </c>
      <c r="P39" s="546">
        <f>O39/1000000</f>
        <v>0</v>
      </c>
      <c r="Q39" s="471"/>
    </row>
    <row r="40" spans="1:17" ht="19.5" customHeight="1">
      <c r="A40" s="268"/>
      <c r="B40" s="291"/>
      <c r="C40" s="796"/>
      <c r="D40" s="292"/>
      <c r="E40" s="294"/>
      <c r="F40" s="292"/>
      <c r="G40" s="95"/>
      <c r="H40" s="44"/>
      <c r="I40" s="44"/>
      <c r="J40" s="44"/>
      <c r="K40" s="102"/>
      <c r="L40" s="38"/>
      <c r="M40" s="521"/>
      <c r="N40" s="521"/>
      <c r="O40" s="521"/>
      <c r="P40" s="522"/>
      <c r="Q40" s="471"/>
    </row>
    <row r="41" spans="1:17" ht="19.5" customHeight="1" thickBot="1">
      <c r="A41" s="296"/>
      <c r="B41" s="297" t="s">
        <v>275</v>
      </c>
      <c r="C41" s="798"/>
      <c r="D41" s="297"/>
      <c r="E41" s="297"/>
      <c r="F41" s="297"/>
      <c r="G41" s="104"/>
      <c r="H41" s="103"/>
      <c r="I41" s="103"/>
      <c r="J41" s="103"/>
      <c r="K41" s="425">
        <f>SUM(K29:K40)</f>
        <v>0.6329125</v>
      </c>
      <c r="L41" s="309"/>
      <c r="M41" s="758"/>
      <c r="N41" s="758"/>
      <c r="O41" s="758"/>
      <c r="P41" s="303">
        <f>SUM(P29:P40)</f>
        <v>-0.3609625</v>
      </c>
      <c r="Q41" s="620"/>
    </row>
    <row r="42" spans="1:16" ht="14.25" thickTop="1">
      <c r="A42" s="55"/>
      <c r="B42" s="2"/>
      <c r="D42" s="55"/>
      <c r="E42" s="92"/>
      <c r="F42" s="9"/>
      <c r="G42" s="9"/>
      <c r="H42" s="9"/>
      <c r="I42" s="9"/>
      <c r="J42" s="9"/>
      <c r="K42" s="10"/>
      <c r="L42" s="310"/>
      <c r="M42" s="609"/>
      <c r="N42" s="609"/>
      <c r="O42" s="609"/>
      <c r="P42" s="609"/>
    </row>
    <row r="43" spans="11:16" ht="13.5">
      <c r="K43" s="609"/>
      <c r="L43" s="609"/>
      <c r="M43" s="609"/>
      <c r="N43" s="609"/>
      <c r="O43" s="609"/>
      <c r="P43" s="609"/>
    </row>
    <row r="44" spans="7:16" ht="13.5">
      <c r="G44" s="759"/>
      <c r="K44" s="609"/>
      <c r="L44" s="609"/>
      <c r="M44" s="609"/>
      <c r="N44" s="609"/>
      <c r="O44" s="609"/>
      <c r="P44" s="609"/>
    </row>
    <row r="45" spans="2:16" ht="21.75">
      <c r="B45" s="190" t="s">
        <v>333</v>
      </c>
      <c r="K45" s="760">
        <f>K21</f>
        <v>0.2496265</v>
      </c>
      <c r="L45" s="761"/>
      <c r="M45" s="761"/>
      <c r="N45" s="761"/>
      <c r="O45" s="761"/>
      <c r="P45" s="760">
        <f>P21</f>
        <v>0.7262375</v>
      </c>
    </row>
    <row r="46" spans="2:16" ht="21.75">
      <c r="B46" s="190" t="s">
        <v>334</v>
      </c>
      <c r="K46" s="760">
        <f>K26</f>
        <v>-0.01175</v>
      </c>
      <c r="L46" s="761"/>
      <c r="M46" s="761"/>
      <c r="N46" s="761"/>
      <c r="O46" s="761"/>
      <c r="P46" s="760">
        <f>P26</f>
        <v>-0.032</v>
      </c>
    </row>
    <row r="47" spans="2:16" ht="21.75">
      <c r="B47" s="190" t="s">
        <v>335</v>
      </c>
      <c r="K47" s="760">
        <f>K41</f>
        <v>0.6329125</v>
      </c>
      <c r="L47" s="761"/>
      <c r="M47" s="761"/>
      <c r="N47" s="761"/>
      <c r="O47" s="761"/>
      <c r="P47" s="762">
        <f>P41</f>
        <v>-0.3609625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70" zoomScaleNormal="75" zoomScaleSheetLayoutView="70" zoomScalePageLayoutView="0" workbookViewId="0" topLeftCell="A1">
      <selection activeCell="A45" sqref="A45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6.140625" style="0" customWidth="1"/>
    <col min="9" max="9" width="10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238</v>
      </c>
    </row>
    <row r="2" spans="1:16" ht="20.25">
      <c r="A2" s="317" t="s">
        <v>239</v>
      </c>
      <c r="P2" s="275" t="str">
        <f>NDPL!Q1</f>
        <v>JUNE-2016</v>
      </c>
    </row>
    <row r="3" spans="1:9" ht="18">
      <c r="A3" s="186" t="s">
        <v>352</v>
      </c>
      <c r="B3" s="186"/>
      <c r="C3" s="263"/>
      <c r="D3" s="264"/>
      <c r="E3" s="264"/>
      <c r="F3" s="263"/>
      <c r="G3" s="263"/>
      <c r="H3" s="263"/>
      <c r="I3" s="263"/>
    </row>
    <row r="4" spans="1:16" ht="24" thickBot="1">
      <c r="A4" s="3"/>
      <c r="G4" s="18"/>
      <c r="H4" s="18"/>
      <c r="I4" s="48" t="s">
        <v>398</v>
      </c>
      <c r="J4" s="18"/>
      <c r="K4" s="18"/>
      <c r="L4" s="18"/>
      <c r="M4" s="18"/>
      <c r="N4" s="48" t="s">
        <v>399</v>
      </c>
      <c r="O4" s="18"/>
      <c r="P4" s="18"/>
    </row>
    <row r="5" spans="1:17" ht="39.75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01/07/2016</v>
      </c>
      <c r="H5" s="33" t="str">
        <f>NDPL!H5</f>
        <v>INTIAL READING 01/06/2016</v>
      </c>
      <c r="I5" s="33" t="s">
        <v>4</v>
      </c>
      <c r="J5" s="33" t="s">
        <v>5</v>
      </c>
      <c r="K5" s="33" t="s">
        <v>6</v>
      </c>
      <c r="L5" s="35" t="str">
        <f>NDPL!G5</f>
        <v>FINAL READING 01/07/2016</v>
      </c>
      <c r="M5" s="33" t="str">
        <f>NDPL!H5</f>
        <v>INTIAL READING 01/06/2016</v>
      </c>
      <c r="N5" s="33" t="s">
        <v>4</v>
      </c>
      <c r="O5" s="33" t="s">
        <v>5</v>
      </c>
      <c r="P5" s="34" t="s">
        <v>6</v>
      </c>
      <c r="Q5" s="34" t="s">
        <v>310</v>
      </c>
    </row>
    <row r="6" ht="14.25" thickBot="1" thickTop="1"/>
    <row r="7" spans="1:17" ht="13.5" thickTop="1">
      <c r="A7" s="23"/>
      <c r="B7" s="114"/>
      <c r="C7" s="24"/>
      <c r="D7" s="24"/>
      <c r="E7" s="24"/>
      <c r="F7" s="30"/>
      <c r="G7" s="23"/>
      <c r="H7" s="24"/>
      <c r="I7" s="24"/>
      <c r="J7" s="24"/>
      <c r="K7" s="30"/>
      <c r="L7" s="23"/>
      <c r="M7" s="24"/>
      <c r="N7" s="24"/>
      <c r="O7" s="24"/>
      <c r="P7" s="30"/>
      <c r="Q7" s="154"/>
    </row>
    <row r="8" spans="1:17" ht="18">
      <c r="A8" s="118"/>
      <c r="B8" s="440" t="s">
        <v>284</v>
      </c>
      <c r="C8" s="439"/>
      <c r="D8" s="121"/>
      <c r="E8" s="121"/>
      <c r="F8" s="123"/>
      <c r="G8" s="132"/>
      <c r="H8" s="18"/>
      <c r="I8" s="68"/>
      <c r="J8" s="68"/>
      <c r="K8" s="70"/>
      <c r="L8" s="69"/>
      <c r="M8" s="67"/>
      <c r="N8" s="68"/>
      <c r="O8" s="68"/>
      <c r="P8" s="70"/>
      <c r="Q8" s="155"/>
    </row>
    <row r="9" spans="1:17" ht="18">
      <c r="A9" s="125"/>
      <c r="B9" s="441" t="s">
        <v>285</v>
      </c>
      <c r="C9" s="442" t="s">
        <v>279</v>
      </c>
      <c r="D9" s="126"/>
      <c r="E9" s="121"/>
      <c r="F9" s="123"/>
      <c r="G9" s="22"/>
      <c r="H9" s="18"/>
      <c r="I9" s="68"/>
      <c r="J9" s="68"/>
      <c r="K9" s="70"/>
      <c r="L9" s="185"/>
      <c r="M9" s="68"/>
      <c r="N9" s="68"/>
      <c r="O9" s="68"/>
      <c r="P9" s="70"/>
      <c r="Q9" s="155"/>
    </row>
    <row r="10" spans="1:17" s="467" customFormat="1" ht="20.25">
      <c r="A10" s="431">
        <v>1</v>
      </c>
      <c r="B10" s="593" t="s">
        <v>280</v>
      </c>
      <c r="C10" s="439">
        <v>4865001</v>
      </c>
      <c r="D10" s="457" t="s">
        <v>12</v>
      </c>
      <c r="E10" s="121" t="s">
        <v>356</v>
      </c>
      <c r="F10" s="594">
        <v>2000</v>
      </c>
      <c r="G10" s="463">
        <v>26940</v>
      </c>
      <c r="H10" s="464">
        <v>26793</v>
      </c>
      <c r="I10" s="464">
        <f>G10-H10</f>
        <v>147</v>
      </c>
      <c r="J10" s="464">
        <f>$F10*I10</f>
        <v>294000</v>
      </c>
      <c r="K10" s="464">
        <f>J10/1000000</f>
        <v>0.294</v>
      </c>
      <c r="L10" s="463">
        <v>1744</v>
      </c>
      <c r="M10" s="464">
        <v>1611</v>
      </c>
      <c r="N10" s="465">
        <f>L10-M10</f>
        <v>133</v>
      </c>
      <c r="O10" s="465">
        <f>$F10*N10</f>
        <v>266000</v>
      </c>
      <c r="P10" s="595">
        <f>O10/1000000</f>
        <v>0.266</v>
      </c>
      <c r="Q10" s="471"/>
    </row>
    <row r="11" spans="1:17" s="467" customFormat="1" ht="20.25">
      <c r="A11" s="431">
        <v>2</v>
      </c>
      <c r="B11" s="593" t="s">
        <v>282</v>
      </c>
      <c r="C11" s="439">
        <v>4864886</v>
      </c>
      <c r="D11" s="457" t="s">
        <v>12</v>
      </c>
      <c r="E11" s="121" t="s">
        <v>356</v>
      </c>
      <c r="F11" s="594">
        <v>5000</v>
      </c>
      <c r="G11" s="463">
        <v>2315</v>
      </c>
      <c r="H11" s="464">
        <v>2265</v>
      </c>
      <c r="I11" s="464">
        <f>G11-H11</f>
        <v>50</v>
      </c>
      <c r="J11" s="464">
        <f>$F11*I11</f>
        <v>250000</v>
      </c>
      <c r="K11" s="464">
        <f>J11/1000000</f>
        <v>0.25</v>
      </c>
      <c r="L11" s="463">
        <v>124</v>
      </c>
      <c r="M11" s="464">
        <v>69</v>
      </c>
      <c r="N11" s="465">
        <f>L11-M11</f>
        <v>55</v>
      </c>
      <c r="O11" s="465">
        <f>$F11*N11</f>
        <v>275000</v>
      </c>
      <c r="P11" s="595">
        <f>O11/1000000</f>
        <v>0.275</v>
      </c>
      <c r="Q11" s="471"/>
    </row>
    <row r="12" spans="1:17" ht="14.25">
      <c r="A12" s="95"/>
      <c r="B12" s="130"/>
      <c r="C12" s="111"/>
      <c r="D12" s="457"/>
      <c r="E12" s="128"/>
      <c r="F12" s="129"/>
      <c r="G12" s="133"/>
      <c r="H12" s="134"/>
      <c r="I12" s="68"/>
      <c r="J12" s="68"/>
      <c r="K12" s="70"/>
      <c r="L12" s="185"/>
      <c r="M12" s="68"/>
      <c r="N12" s="68"/>
      <c r="O12" s="68"/>
      <c r="P12" s="70"/>
      <c r="Q12" s="155"/>
    </row>
    <row r="13" spans="1:17" ht="14.25">
      <c r="A13" s="95"/>
      <c r="B13" s="127"/>
      <c r="C13" s="111"/>
      <c r="D13" s="457"/>
      <c r="E13" s="128"/>
      <c r="F13" s="129"/>
      <c r="G13" s="133"/>
      <c r="H13" s="134"/>
      <c r="I13" s="68"/>
      <c r="J13" s="68"/>
      <c r="K13" s="70"/>
      <c r="L13" s="185"/>
      <c r="M13" s="68"/>
      <c r="N13" s="68"/>
      <c r="O13" s="68"/>
      <c r="P13" s="70"/>
      <c r="Q13" s="155"/>
    </row>
    <row r="14" spans="1:17" ht="18">
      <c r="A14" s="95"/>
      <c r="B14" s="127"/>
      <c r="C14" s="111"/>
      <c r="D14" s="457"/>
      <c r="E14" s="128"/>
      <c r="F14" s="129"/>
      <c r="G14" s="133"/>
      <c r="H14" s="452" t="s">
        <v>319</v>
      </c>
      <c r="I14" s="434"/>
      <c r="J14" s="298"/>
      <c r="K14" s="435">
        <f>SUM(K10:K11)</f>
        <v>0.544</v>
      </c>
      <c r="L14" s="185"/>
      <c r="M14" s="453" t="s">
        <v>319</v>
      </c>
      <c r="N14" s="436"/>
      <c r="O14" s="432"/>
      <c r="P14" s="437">
        <f>SUM(P10:P11)</f>
        <v>0.541</v>
      </c>
      <c r="Q14" s="155"/>
    </row>
    <row r="15" spans="1:17" ht="18">
      <c r="A15" s="95"/>
      <c r="B15" s="314"/>
      <c r="C15" s="313"/>
      <c r="D15" s="457"/>
      <c r="E15" s="128"/>
      <c r="F15" s="129"/>
      <c r="G15" s="133"/>
      <c r="H15" s="134"/>
      <c r="I15" s="68"/>
      <c r="J15" s="68"/>
      <c r="K15" s="70"/>
      <c r="L15" s="185"/>
      <c r="M15" s="68"/>
      <c r="N15" s="68"/>
      <c r="O15" s="68"/>
      <c r="P15" s="70"/>
      <c r="Q15" s="155"/>
    </row>
    <row r="16" spans="1:17" ht="18">
      <c r="A16" s="22"/>
      <c r="B16" s="18"/>
      <c r="C16" s="18"/>
      <c r="D16" s="18"/>
      <c r="E16" s="18"/>
      <c r="F16" s="18"/>
      <c r="G16" s="22"/>
      <c r="H16" s="455"/>
      <c r="I16" s="454"/>
      <c r="J16" s="398"/>
      <c r="K16" s="438"/>
      <c r="L16" s="22"/>
      <c r="M16" s="455"/>
      <c r="N16" s="438"/>
      <c r="O16" s="398"/>
      <c r="P16" s="438"/>
      <c r="Q16" s="155"/>
    </row>
    <row r="17" spans="1:17" ht="12.75">
      <c r="A17" s="22"/>
      <c r="B17" s="18"/>
      <c r="C17" s="18"/>
      <c r="D17" s="18"/>
      <c r="E17" s="18"/>
      <c r="F17" s="18"/>
      <c r="G17" s="22"/>
      <c r="H17" s="18"/>
      <c r="I17" s="18"/>
      <c r="J17" s="18"/>
      <c r="K17" s="18"/>
      <c r="L17" s="22"/>
      <c r="M17" s="18"/>
      <c r="N17" s="18"/>
      <c r="O17" s="18"/>
      <c r="P17" s="101"/>
      <c r="Q17" s="155"/>
    </row>
    <row r="18" spans="1:17" ht="13.5" thickBot="1">
      <c r="A18" s="26"/>
      <c r="B18" s="27"/>
      <c r="C18" s="27"/>
      <c r="D18" s="27"/>
      <c r="E18" s="27"/>
      <c r="F18" s="27"/>
      <c r="G18" s="26"/>
      <c r="H18" s="27"/>
      <c r="I18" s="199"/>
      <c r="J18" s="27"/>
      <c r="K18" s="200"/>
      <c r="L18" s="26"/>
      <c r="M18" s="27"/>
      <c r="N18" s="199"/>
      <c r="O18" s="27"/>
      <c r="P18" s="200"/>
      <c r="Q18" s="156"/>
    </row>
    <row r="19" ht="13.5" thickTop="1"/>
    <row r="23" spans="1:16" ht="18">
      <c r="A23" s="443" t="s">
        <v>287</v>
      </c>
      <c r="B23" s="187"/>
      <c r="C23" s="187"/>
      <c r="D23" s="187"/>
      <c r="E23" s="187"/>
      <c r="F23" s="187"/>
      <c r="K23" s="135">
        <f>(K14+K16)</f>
        <v>0.544</v>
      </c>
      <c r="L23" s="136"/>
      <c r="M23" s="136"/>
      <c r="N23" s="136"/>
      <c r="O23" s="136"/>
      <c r="P23" s="135">
        <f>(P14+P16)</f>
        <v>0.541</v>
      </c>
    </row>
    <row r="26" spans="1:2" ht="18">
      <c r="A26" s="443" t="s">
        <v>288</v>
      </c>
      <c r="B26" s="443" t="s">
        <v>289</v>
      </c>
    </row>
    <row r="27" spans="1:16" ht="18">
      <c r="A27" s="201"/>
      <c r="B27" s="201"/>
      <c r="H27" s="159" t="s">
        <v>290</v>
      </c>
      <c r="I27" s="187"/>
      <c r="J27" s="159"/>
      <c r="K27" s="273">
        <v>0</v>
      </c>
      <c r="L27" s="273"/>
      <c r="M27" s="273"/>
      <c r="N27" s="273"/>
      <c r="O27" s="273"/>
      <c r="P27" s="273">
        <v>0</v>
      </c>
    </row>
    <row r="28" spans="8:16" ht="18">
      <c r="H28" s="159" t="s">
        <v>291</v>
      </c>
      <c r="I28" s="187"/>
      <c r="J28" s="159"/>
      <c r="K28" s="273">
        <f>BRPL!K17</f>
        <v>0</v>
      </c>
      <c r="L28" s="273"/>
      <c r="M28" s="273"/>
      <c r="N28" s="273"/>
      <c r="O28" s="273"/>
      <c r="P28" s="273">
        <f>BRPL!P17</f>
        <v>0</v>
      </c>
    </row>
    <row r="29" spans="8:16" ht="18">
      <c r="H29" s="159" t="s">
        <v>292</v>
      </c>
      <c r="I29" s="187"/>
      <c r="J29" s="159"/>
      <c r="K29" s="187">
        <f>BYPL!K35</f>
        <v>-0.15610000000000002</v>
      </c>
      <c r="L29" s="187"/>
      <c r="M29" s="444"/>
      <c r="N29" s="187"/>
      <c r="O29" s="187"/>
      <c r="P29" s="187">
        <f>BYPL!P35</f>
        <v>-5.510975</v>
      </c>
    </row>
    <row r="30" spans="8:16" ht="18">
      <c r="H30" s="159" t="s">
        <v>293</v>
      </c>
      <c r="I30" s="187"/>
      <c r="J30" s="159"/>
      <c r="K30" s="187">
        <f>NDMC!K33</f>
        <v>-0.004</v>
      </c>
      <c r="L30" s="187"/>
      <c r="M30" s="187"/>
      <c r="N30" s="187"/>
      <c r="O30" s="187"/>
      <c r="P30" s="187">
        <f>NDMC!P33</f>
        <v>2.1702999999999997</v>
      </c>
    </row>
    <row r="31" spans="8:16" ht="18">
      <c r="H31" s="159" t="s">
        <v>294</v>
      </c>
      <c r="I31" s="187"/>
      <c r="J31" s="159"/>
      <c r="K31" s="187"/>
      <c r="L31" s="187"/>
      <c r="M31" s="187"/>
      <c r="N31" s="187"/>
      <c r="O31" s="187"/>
      <c r="P31" s="187"/>
    </row>
    <row r="32" spans="8:16" ht="18">
      <c r="H32" s="445" t="s">
        <v>295</v>
      </c>
      <c r="I32" s="159"/>
      <c r="J32" s="159"/>
      <c r="K32" s="159">
        <f>SUM(K27:K31)</f>
        <v>-0.16010000000000002</v>
      </c>
      <c r="L32" s="187"/>
      <c r="M32" s="187"/>
      <c r="N32" s="187"/>
      <c r="O32" s="187"/>
      <c r="P32" s="159">
        <f>SUM(P27:P31)</f>
        <v>-3.3406750000000005</v>
      </c>
    </row>
    <row r="33" spans="8:16" ht="18">
      <c r="H33" s="187"/>
      <c r="I33" s="187"/>
      <c r="J33" s="187"/>
      <c r="K33" s="187"/>
      <c r="L33" s="187"/>
      <c r="M33" s="187"/>
      <c r="N33" s="187"/>
      <c r="O33" s="187"/>
      <c r="P33" s="187"/>
    </row>
    <row r="34" spans="1:16" ht="18">
      <c r="A34" s="443" t="s">
        <v>320</v>
      </c>
      <c r="B34" s="113"/>
      <c r="C34" s="113"/>
      <c r="D34" s="113"/>
      <c r="E34" s="113"/>
      <c r="F34" s="113"/>
      <c r="G34" s="113"/>
      <c r="H34" s="159"/>
      <c r="I34" s="446"/>
      <c r="J34" s="159"/>
      <c r="K34" s="446">
        <f>K23+K32</f>
        <v>0.3839</v>
      </c>
      <c r="L34" s="187"/>
      <c r="M34" s="187"/>
      <c r="N34" s="187"/>
      <c r="O34" s="187"/>
      <c r="P34" s="446">
        <f>P23+P32</f>
        <v>-2.7996750000000006</v>
      </c>
    </row>
    <row r="35" spans="1:10" ht="18">
      <c r="A35" s="159"/>
      <c r="B35" s="112"/>
      <c r="C35" s="113"/>
      <c r="D35" s="113"/>
      <c r="E35" s="113"/>
      <c r="F35" s="113"/>
      <c r="G35" s="113"/>
      <c r="H35" s="113"/>
      <c r="I35" s="138"/>
      <c r="J35" s="113"/>
    </row>
    <row r="36" spans="1:10" ht="18">
      <c r="A36" s="445" t="s">
        <v>296</v>
      </c>
      <c r="B36" s="159" t="s">
        <v>297</v>
      </c>
      <c r="C36" s="113"/>
      <c r="D36" s="113"/>
      <c r="E36" s="113"/>
      <c r="F36" s="113"/>
      <c r="G36" s="113"/>
      <c r="H36" s="113"/>
      <c r="I36" s="138"/>
      <c r="J36" s="113"/>
    </row>
    <row r="37" spans="1:10" ht="12.75">
      <c r="A37" s="137"/>
      <c r="B37" s="112"/>
      <c r="C37" s="113"/>
      <c r="D37" s="113"/>
      <c r="E37" s="113"/>
      <c r="F37" s="113"/>
      <c r="G37" s="113"/>
      <c r="H37" s="113"/>
      <c r="I37" s="138"/>
      <c r="J37" s="113"/>
    </row>
    <row r="38" spans="1:16" ht="18">
      <c r="A38" s="447" t="s">
        <v>298</v>
      </c>
      <c r="B38" s="448" t="s">
        <v>299</v>
      </c>
      <c r="C38" s="449" t="s">
        <v>300</v>
      </c>
      <c r="D38" s="448"/>
      <c r="E38" s="448"/>
      <c r="F38" s="448"/>
      <c r="G38" s="398">
        <v>28.4462</v>
      </c>
      <c r="H38" s="448" t="s">
        <v>301</v>
      </c>
      <c r="I38" s="448"/>
      <c r="J38" s="450"/>
      <c r="K38" s="448">
        <f>($K$34*G38)/100</f>
        <v>0.1092049618</v>
      </c>
      <c r="L38" s="448"/>
      <c r="M38" s="448"/>
      <c r="N38" s="448"/>
      <c r="O38" s="448"/>
      <c r="P38" s="448">
        <f>($P$34*G38)/100</f>
        <v>-0.7964011498500002</v>
      </c>
    </row>
    <row r="39" spans="1:16" ht="18">
      <c r="A39" s="447" t="s">
        <v>302</v>
      </c>
      <c r="B39" s="448" t="s">
        <v>357</v>
      </c>
      <c r="C39" s="449" t="s">
        <v>300</v>
      </c>
      <c r="D39" s="448"/>
      <c r="E39" s="448"/>
      <c r="F39" s="448"/>
      <c r="G39" s="398">
        <v>42.2393</v>
      </c>
      <c r="H39" s="448" t="s">
        <v>301</v>
      </c>
      <c r="I39" s="448"/>
      <c r="J39" s="450"/>
      <c r="K39" s="448">
        <f>($K$34*G39)/100</f>
        <v>0.1621566727</v>
      </c>
      <c r="L39" s="448"/>
      <c r="M39" s="448"/>
      <c r="N39" s="448"/>
      <c r="O39" s="448"/>
      <c r="P39" s="448">
        <f>($P$34*G39)/100</f>
        <v>-1.1825631222750002</v>
      </c>
    </row>
    <row r="40" spans="1:16" ht="18">
      <c r="A40" s="447" t="s">
        <v>303</v>
      </c>
      <c r="B40" s="448" t="s">
        <v>358</v>
      </c>
      <c r="C40" s="449" t="s">
        <v>300</v>
      </c>
      <c r="D40" s="448"/>
      <c r="E40" s="448"/>
      <c r="F40" s="448"/>
      <c r="G40" s="398">
        <v>23.8746</v>
      </c>
      <c r="H40" s="448" t="s">
        <v>301</v>
      </c>
      <c r="I40" s="448"/>
      <c r="J40" s="450"/>
      <c r="K40" s="448">
        <f>($K$34*G40)/100</f>
        <v>0.0916545894</v>
      </c>
      <c r="L40" s="448"/>
      <c r="M40" s="448"/>
      <c r="N40" s="448"/>
      <c r="O40" s="448"/>
      <c r="P40" s="448">
        <f>($P$34*G40)/100</f>
        <v>-0.6684112075500002</v>
      </c>
    </row>
    <row r="41" spans="1:16" ht="18">
      <c r="A41" s="447" t="s">
        <v>304</v>
      </c>
      <c r="B41" s="448" t="s">
        <v>359</v>
      </c>
      <c r="C41" s="449" t="s">
        <v>300</v>
      </c>
      <c r="D41" s="448"/>
      <c r="E41" s="448"/>
      <c r="F41" s="448"/>
      <c r="G41" s="398">
        <v>4.6907</v>
      </c>
      <c r="H41" s="448" t="s">
        <v>301</v>
      </c>
      <c r="I41" s="448"/>
      <c r="J41" s="450"/>
      <c r="K41" s="448">
        <f>($K$34*G41)/100</f>
        <v>0.0180075973</v>
      </c>
      <c r="L41" s="448"/>
      <c r="M41" s="448"/>
      <c r="N41" s="448"/>
      <c r="O41" s="448"/>
      <c r="P41" s="448">
        <f>($P$34*G41)/100</f>
        <v>-0.13132435522500002</v>
      </c>
    </row>
    <row r="42" spans="1:16" ht="18">
      <c r="A42" s="447" t="s">
        <v>305</v>
      </c>
      <c r="B42" s="448" t="s">
        <v>360</v>
      </c>
      <c r="C42" s="449" t="s">
        <v>300</v>
      </c>
      <c r="D42" s="448"/>
      <c r="E42" s="448"/>
      <c r="F42" s="448"/>
      <c r="G42" s="398">
        <v>0.7492</v>
      </c>
      <c r="H42" s="448" t="s">
        <v>301</v>
      </c>
      <c r="I42" s="448"/>
      <c r="J42" s="450"/>
      <c r="K42" s="448">
        <f>($K$34*G42)/100</f>
        <v>0.0028761788</v>
      </c>
      <c r="L42" s="448"/>
      <c r="M42" s="448"/>
      <c r="N42" s="448"/>
      <c r="O42" s="448"/>
      <c r="P42" s="448">
        <f>($P$34*G42)/100</f>
        <v>-0.020975165100000002</v>
      </c>
    </row>
    <row r="43" spans="6:10" ht="12.75">
      <c r="F43" s="139"/>
      <c r="J43" s="140"/>
    </row>
    <row r="44" spans="1:10" ht="15">
      <c r="A44" s="451" t="s">
        <v>469</v>
      </c>
      <c r="F44" s="139"/>
      <c r="J44" s="140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L27" sqref="L27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65"/>
      <c r="R1" s="18"/>
    </row>
    <row r="2" spans="1:18" ht="30">
      <c r="A2" s="209"/>
      <c r="B2" s="18"/>
      <c r="C2" s="18"/>
      <c r="D2" s="18"/>
      <c r="E2" s="18"/>
      <c r="F2" s="18"/>
      <c r="G2" s="389" t="s">
        <v>355</v>
      </c>
      <c r="H2" s="18"/>
      <c r="I2" s="18"/>
      <c r="J2" s="18"/>
      <c r="K2" s="18"/>
      <c r="L2" s="18"/>
      <c r="M2" s="18"/>
      <c r="N2" s="18"/>
      <c r="O2" s="18"/>
      <c r="P2" s="18"/>
      <c r="Q2" s="266"/>
      <c r="R2" s="18"/>
    </row>
    <row r="3" spans="1:18" ht="26.25">
      <c r="A3" s="20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66"/>
      <c r="R3" s="18"/>
    </row>
    <row r="4" spans="1:18" ht="25.5">
      <c r="A4" s="210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66"/>
      <c r="R4" s="18"/>
    </row>
    <row r="5" spans="1:18" ht="23.25">
      <c r="A5" s="215"/>
      <c r="B5" s="18"/>
      <c r="C5" s="384" t="s">
        <v>385</v>
      </c>
      <c r="D5" s="18"/>
      <c r="E5" s="18"/>
      <c r="F5" s="18"/>
      <c r="G5" s="18"/>
      <c r="H5" s="18"/>
      <c r="I5" s="18"/>
      <c r="J5" s="18"/>
      <c r="K5" s="18"/>
      <c r="L5" s="212"/>
      <c r="M5" s="18"/>
      <c r="N5" s="18"/>
      <c r="O5" s="18"/>
      <c r="P5" s="18"/>
      <c r="Q5" s="266"/>
      <c r="R5" s="18"/>
    </row>
    <row r="6" spans="1:18" ht="18">
      <c r="A6" s="211"/>
      <c r="B6" s="10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66"/>
      <c r="R6" s="18"/>
    </row>
    <row r="7" spans="1:18" ht="26.25">
      <c r="A7" s="209"/>
      <c r="B7" s="18"/>
      <c r="C7" s="18"/>
      <c r="D7" s="18"/>
      <c r="E7" s="18"/>
      <c r="F7" s="252" t="s">
        <v>445</v>
      </c>
      <c r="G7" s="18"/>
      <c r="H7" s="18"/>
      <c r="I7" s="18"/>
      <c r="J7" s="18"/>
      <c r="K7" s="18"/>
      <c r="L7" s="212"/>
      <c r="M7" s="18"/>
      <c r="N7" s="18"/>
      <c r="O7" s="18"/>
      <c r="P7" s="18"/>
      <c r="Q7" s="266"/>
      <c r="R7" s="18"/>
    </row>
    <row r="8" spans="1:18" ht="25.5">
      <c r="A8" s="210"/>
      <c r="B8" s="213"/>
      <c r="C8" s="18"/>
      <c r="D8" s="18"/>
      <c r="E8" s="18"/>
      <c r="F8" s="18"/>
      <c r="G8" s="18"/>
      <c r="H8" s="214"/>
      <c r="I8" s="18"/>
      <c r="J8" s="18"/>
      <c r="K8" s="18"/>
      <c r="L8" s="18"/>
      <c r="M8" s="18"/>
      <c r="N8" s="18"/>
      <c r="O8" s="18"/>
      <c r="P8" s="18"/>
      <c r="Q8" s="266"/>
      <c r="R8" s="18"/>
    </row>
    <row r="9" spans="1:18" ht="12.75">
      <c r="A9" s="215"/>
      <c r="B9" s="18"/>
      <c r="C9" s="18"/>
      <c r="D9" s="18"/>
      <c r="E9" s="18"/>
      <c r="F9" s="18"/>
      <c r="G9" s="18"/>
      <c r="H9" s="216"/>
      <c r="I9" s="18"/>
      <c r="J9" s="18"/>
      <c r="K9" s="18"/>
      <c r="L9" s="18"/>
      <c r="M9" s="18"/>
      <c r="N9" s="18"/>
      <c r="O9" s="18"/>
      <c r="P9" s="18"/>
      <c r="Q9" s="266"/>
      <c r="R9" s="18"/>
    </row>
    <row r="10" spans="1:18" ht="45.75" customHeight="1">
      <c r="A10" s="215"/>
      <c r="B10" s="259" t="s">
        <v>321</v>
      </c>
      <c r="C10" s="18"/>
      <c r="D10" s="18"/>
      <c r="E10" s="18"/>
      <c r="F10" s="18"/>
      <c r="G10" s="18"/>
      <c r="H10" s="216"/>
      <c r="I10" s="253"/>
      <c r="J10" s="67"/>
      <c r="K10" s="67"/>
      <c r="L10" s="67"/>
      <c r="M10" s="67"/>
      <c r="N10" s="253"/>
      <c r="O10" s="67"/>
      <c r="P10" s="67"/>
      <c r="Q10" s="266"/>
      <c r="R10" s="18"/>
    </row>
    <row r="11" spans="1:19" ht="20.25">
      <c r="A11" s="215"/>
      <c r="B11" s="18"/>
      <c r="C11" s="18"/>
      <c r="D11" s="18"/>
      <c r="E11" s="18"/>
      <c r="F11" s="18"/>
      <c r="G11" s="18"/>
      <c r="H11" s="219"/>
      <c r="I11" s="407" t="s">
        <v>340</v>
      </c>
      <c r="J11" s="254"/>
      <c r="K11" s="254"/>
      <c r="L11" s="254"/>
      <c r="M11" s="254"/>
      <c r="N11" s="407" t="s">
        <v>341</v>
      </c>
      <c r="O11" s="254"/>
      <c r="P11" s="254"/>
      <c r="Q11" s="378"/>
      <c r="R11" s="222"/>
      <c r="S11" s="202"/>
    </row>
    <row r="12" spans="1:18" ht="12.75">
      <c r="A12" s="215"/>
      <c r="B12" s="18"/>
      <c r="C12" s="18"/>
      <c r="D12" s="18"/>
      <c r="E12" s="18"/>
      <c r="F12" s="18"/>
      <c r="G12" s="18"/>
      <c r="H12" s="216"/>
      <c r="I12" s="251"/>
      <c r="J12" s="251"/>
      <c r="K12" s="251"/>
      <c r="L12" s="251"/>
      <c r="M12" s="251"/>
      <c r="N12" s="251"/>
      <c r="O12" s="251"/>
      <c r="P12" s="251"/>
      <c r="Q12" s="266"/>
      <c r="R12" s="18"/>
    </row>
    <row r="13" spans="1:18" ht="26.25">
      <c r="A13" s="383">
        <v>1</v>
      </c>
      <c r="B13" s="384" t="s">
        <v>322</v>
      </c>
      <c r="C13" s="385"/>
      <c r="D13" s="385"/>
      <c r="E13" s="382"/>
      <c r="F13" s="382"/>
      <c r="G13" s="218"/>
      <c r="H13" s="379"/>
      <c r="I13" s="380">
        <f>NDPL!K166</f>
        <v>-1.544023924866667</v>
      </c>
      <c r="J13" s="252"/>
      <c r="K13" s="252"/>
      <c r="L13" s="252"/>
      <c r="M13" s="379"/>
      <c r="N13" s="380">
        <f>NDPL!P166</f>
        <v>0.6837837634833329</v>
      </c>
      <c r="O13" s="252"/>
      <c r="P13" s="252"/>
      <c r="Q13" s="266"/>
      <c r="R13" s="18"/>
    </row>
    <row r="14" spans="1:18" ht="26.25">
      <c r="A14" s="383"/>
      <c r="B14" s="384"/>
      <c r="C14" s="385"/>
      <c r="D14" s="385"/>
      <c r="E14" s="382"/>
      <c r="F14" s="382"/>
      <c r="G14" s="218"/>
      <c r="H14" s="379"/>
      <c r="I14" s="380"/>
      <c r="J14" s="252"/>
      <c r="K14" s="252"/>
      <c r="L14" s="252"/>
      <c r="M14" s="379"/>
      <c r="N14" s="380"/>
      <c r="O14" s="252"/>
      <c r="P14" s="252"/>
      <c r="Q14" s="266"/>
      <c r="R14" s="18"/>
    </row>
    <row r="15" spans="1:18" ht="26.25">
      <c r="A15" s="383"/>
      <c r="B15" s="384"/>
      <c r="C15" s="385"/>
      <c r="D15" s="385"/>
      <c r="E15" s="382"/>
      <c r="F15" s="382"/>
      <c r="G15" s="213"/>
      <c r="H15" s="379"/>
      <c r="I15" s="380"/>
      <c r="J15" s="252"/>
      <c r="K15" s="252"/>
      <c r="L15" s="252"/>
      <c r="M15" s="379"/>
      <c r="N15" s="380"/>
      <c r="O15" s="252"/>
      <c r="P15" s="252"/>
      <c r="Q15" s="266"/>
      <c r="R15" s="18"/>
    </row>
    <row r="16" spans="1:18" ht="23.25" customHeight="1">
      <c r="A16" s="383">
        <v>2</v>
      </c>
      <c r="B16" s="384" t="s">
        <v>323</v>
      </c>
      <c r="C16" s="385"/>
      <c r="D16" s="385"/>
      <c r="E16" s="382"/>
      <c r="F16" s="382"/>
      <c r="G16" s="218"/>
      <c r="H16" s="379"/>
      <c r="I16" s="380">
        <f>BRPL!K194</f>
        <v>-3.0629007173000002</v>
      </c>
      <c r="J16" s="252"/>
      <c r="K16" s="252"/>
      <c r="L16" s="252"/>
      <c r="M16" s="379" t="s">
        <v>354</v>
      </c>
      <c r="N16" s="779">
        <f>BRPL!P194</f>
        <v>37.19994914372499</v>
      </c>
      <c r="O16" s="252"/>
      <c r="P16" s="252"/>
      <c r="Q16" s="266"/>
      <c r="R16" s="18"/>
    </row>
    <row r="17" spans="1:18" ht="26.25">
      <c r="A17" s="383"/>
      <c r="B17" s="384"/>
      <c r="C17" s="385"/>
      <c r="D17" s="385"/>
      <c r="E17" s="382"/>
      <c r="F17" s="382"/>
      <c r="G17" s="218"/>
      <c r="H17" s="379"/>
      <c r="I17" s="380"/>
      <c r="J17" s="252"/>
      <c r="K17" s="252"/>
      <c r="L17" s="252"/>
      <c r="M17" s="379"/>
      <c r="N17" s="380"/>
      <c r="O17" s="252"/>
      <c r="P17" s="252"/>
      <c r="Q17" s="266"/>
      <c r="R17" s="18"/>
    </row>
    <row r="18" spans="1:18" ht="26.25">
      <c r="A18" s="383"/>
      <c r="B18" s="384"/>
      <c r="C18" s="385"/>
      <c r="D18" s="385"/>
      <c r="E18" s="382"/>
      <c r="F18" s="382"/>
      <c r="G18" s="213"/>
      <c r="H18" s="379"/>
      <c r="I18" s="380"/>
      <c r="J18" s="252"/>
      <c r="K18" s="252"/>
      <c r="L18" s="252"/>
      <c r="M18" s="379"/>
      <c r="N18" s="380"/>
      <c r="O18" s="252"/>
      <c r="P18" s="252"/>
      <c r="Q18" s="266"/>
      <c r="R18" s="18"/>
    </row>
    <row r="19" spans="1:18" ht="23.25" customHeight="1">
      <c r="A19" s="383">
        <v>3</v>
      </c>
      <c r="B19" s="384" t="s">
        <v>324</v>
      </c>
      <c r="C19" s="385"/>
      <c r="D19" s="385"/>
      <c r="E19" s="382"/>
      <c r="F19" s="382"/>
      <c r="G19" s="218"/>
      <c r="H19" s="379"/>
      <c r="I19" s="380">
        <f>BYPL!K171</f>
        <v>-1.2882302139333333</v>
      </c>
      <c r="J19" s="252"/>
      <c r="K19" s="252"/>
      <c r="L19" s="252"/>
      <c r="M19" s="379" t="s">
        <v>354</v>
      </c>
      <c r="N19" s="380">
        <f>BYPL!P171</f>
        <v>13.40643950911667</v>
      </c>
      <c r="O19" s="252"/>
      <c r="P19" s="252"/>
      <c r="Q19" s="266"/>
      <c r="R19" s="18"/>
    </row>
    <row r="20" spans="1:18" ht="26.25">
      <c r="A20" s="383"/>
      <c r="B20" s="384"/>
      <c r="C20" s="385"/>
      <c r="D20" s="385"/>
      <c r="E20" s="382"/>
      <c r="F20" s="382"/>
      <c r="G20" s="218"/>
      <c r="H20" s="379"/>
      <c r="I20" s="380"/>
      <c r="J20" s="252"/>
      <c r="K20" s="252"/>
      <c r="L20" s="252"/>
      <c r="M20" s="379"/>
      <c r="N20" s="380"/>
      <c r="O20" s="252"/>
      <c r="P20" s="252"/>
      <c r="Q20" s="266"/>
      <c r="R20" s="18"/>
    </row>
    <row r="21" spans="1:18" ht="26.25">
      <c r="A21" s="383"/>
      <c r="B21" s="386"/>
      <c r="C21" s="386"/>
      <c r="D21" s="386"/>
      <c r="E21" s="274"/>
      <c r="F21" s="274"/>
      <c r="G21" s="109"/>
      <c r="H21" s="379"/>
      <c r="I21" s="380"/>
      <c r="J21" s="252"/>
      <c r="K21" s="252"/>
      <c r="L21" s="252"/>
      <c r="M21" s="379"/>
      <c r="N21" s="380"/>
      <c r="O21" s="252"/>
      <c r="P21" s="252"/>
      <c r="Q21" s="266"/>
      <c r="R21" s="18"/>
    </row>
    <row r="22" spans="1:18" ht="26.25">
      <c r="A22" s="383">
        <v>4</v>
      </c>
      <c r="B22" s="384" t="s">
        <v>325</v>
      </c>
      <c r="C22" s="386"/>
      <c r="D22" s="386"/>
      <c r="E22" s="274"/>
      <c r="F22" s="274"/>
      <c r="G22" s="218"/>
      <c r="H22" s="379" t="s">
        <v>354</v>
      </c>
      <c r="I22" s="380">
        <f>NDMC!K86</f>
        <v>1.1851325973000002</v>
      </c>
      <c r="J22" s="252"/>
      <c r="K22" s="252"/>
      <c r="L22" s="252"/>
      <c r="M22" s="379" t="s">
        <v>354</v>
      </c>
      <c r="N22" s="775">
        <f>NDMC!P86</f>
        <v>8.033450644774998</v>
      </c>
      <c r="O22" s="252"/>
      <c r="P22" s="252"/>
      <c r="Q22" s="266"/>
      <c r="R22" s="18"/>
    </row>
    <row r="23" spans="1:18" ht="26.25">
      <c r="A23" s="383"/>
      <c r="B23" s="384"/>
      <c r="C23" s="386"/>
      <c r="D23" s="386"/>
      <c r="E23" s="274"/>
      <c r="F23" s="274"/>
      <c r="G23" s="218"/>
      <c r="H23" s="379"/>
      <c r="I23" s="380"/>
      <c r="J23" s="252"/>
      <c r="K23" s="252"/>
      <c r="L23" s="252"/>
      <c r="M23" s="379"/>
      <c r="N23" s="380"/>
      <c r="O23" s="252"/>
      <c r="P23" s="252"/>
      <c r="Q23" s="266"/>
      <c r="R23" s="18"/>
    </row>
    <row r="24" spans="1:18" ht="26.25">
      <c r="A24" s="383"/>
      <c r="B24" s="386"/>
      <c r="C24" s="386"/>
      <c r="D24" s="386"/>
      <c r="E24" s="274"/>
      <c r="F24" s="274"/>
      <c r="G24" s="109"/>
      <c r="H24" s="379"/>
      <c r="I24" s="380"/>
      <c r="J24" s="252"/>
      <c r="K24" s="252"/>
      <c r="L24" s="252"/>
      <c r="M24" s="379"/>
      <c r="N24" s="380"/>
      <c r="O24" s="252"/>
      <c r="P24" s="252"/>
      <c r="Q24" s="266"/>
      <c r="R24" s="18"/>
    </row>
    <row r="25" spans="1:18" ht="26.25">
      <c r="A25" s="383">
        <v>5</v>
      </c>
      <c r="B25" s="384" t="s">
        <v>326</v>
      </c>
      <c r="C25" s="386"/>
      <c r="D25" s="386"/>
      <c r="E25" s="274"/>
      <c r="F25" s="274"/>
      <c r="G25" s="218"/>
      <c r="H25" s="379" t="s">
        <v>354</v>
      </c>
      <c r="I25" s="380">
        <f>MES!K59</f>
        <v>0.0932511788</v>
      </c>
      <c r="J25" s="252"/>
      <c r="K25" s="252"/>
      <c r="L25" s="252"/>
      <c r="M25" s="379" t="s">
        <v>354</v>
      </c>
      <c r="N25" s="380">
        <f>MES!P59</f>
        <v>4.231606311899999</v>
      </c>
      <c r="O25" s="252"/>
      <c r="P25" s="252"/>
      <c r="Q25" s="266"/>
      <c r="R25" s="18"/>
    </row>
    <row r="26" spans="1:18" ht="20.25">
      <c r="A26" s="215"/>
      <c r="B26" s="18"/>
      <c r="C26" s="18"/>
      <c r="D26" s="18"/>
      <c r="E26" s="18"/>
      <c r="F26" s="18"/>
      <c r="G26" s="18"/>
      <c r="H26" s="217"/>
      <c r="I26" s="381"/>
      <c r="J26" s="250"/>
      <c r="K26" s="250"/>
      <c r="L26" s="250"/>
      <c r="M26" s="250"/>
      <c r="N26" s="250"/>
      <c r="O26" s="250"/>
      <c r="P26" s="250"/>
      <c r="Q26" s="266"/>
      <c r="R26" s="18"/>
    </row>
    <row r="27" spans="1:18" ht="18">
      <c r="A27" s="211"/>
      <c r="B27" s="189"/>
      <c r="C27" s="220"/>
      <c r="D27" s="220"/>
      <c r="E27" s="220"/>
      <c r="F27" s="220"/>
      <c r="G27" s="221"/>
      <c r="H27" s="217"/>
      <c r="I27" s="18"/>
      <c r="J27" s="18"/>
      <c r="K27" s="18"/>
      <c r="L27" s="18"/>
      <c r="M27" s="18"/>
      <c r="N27" s="18"/>
      <c r="O27" s="18"/>
      <c r="P27" s="18"/>
      <c r="Q27" s="266"/>
      <c r="R27" s="18"/>
    </row>
    <row r="28" spans="1:18" ht="15">
      <c r="A28" s="215"/>
      <c r="B28" s="18"/>
      <c r="C28" s="18"/>
      <c r="D28" s="18"/>
      <c r="E28" s="18"/>
      <c r="F28" s="18"/>
      <c r="G28" s="18"/>
      <c r="H28" s="217"/>
      <c r="I28" s="18"/>
      <c r="J28" s="18"/>
      <c r="K28" s="18"/>
      <c r="L28" s="18"/>
      <c r="M28" s="18"/>
      <c r="N28" s="18"/>
      <c r="O28" s="18"/>
      <c r="P28" s="18"/>
      <c r="Q28" s="266"/>
      <c r="R28" s="18"/>
    </row>
    <row r="29" spans="1:18" ht="54" customHeight="1" thickBot="1">
      <c r="A29" s="377" t="s">
        <v>327</v>
      </c>
      <c r="B29" s="255"/>
      <c r="C29" s="255"/>
      <c r="D29" s="255"/>
      <c r="E29" s="255"/>
      <c r="F29" s="255"/>
      <c r="G29" s="255"/>
      <c r="H29" s="256"/>
      <c r="I29" s="256"/>
      <c r="J29" s="256"/>
      <c r="K29" s="256"/>
      <c r="L29" s="256"/>
      <c r="M29" s="256"/>
      <c r="N29" s="256"/>
      <c r="O29" s="256"/>
      <c r="P29" s="256"/>
      <c r="Q29" s="267"/>
      <c r="R29" s="18"/>
    </row>
    <row r="30" spans="1:9" ht="13.5" thickTop="1">
      <c r="A30" s="208"/>
      <c r="B30" s="18"/>
      <c r="C30" s="18"/>
      <c r="D30" s="18"/>
      <c r="E30" s="18"/>
      <c r="F30" s="18"/>
      <c r="G30" s="18"/>
      <c r="H30" s="18"/>
      <c r="I30" s="18"/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220" t="s">
        <v>353</v>
      </c>
      <c r="B33" s="18"/>
      <c r="C33" s="18"/>
      <c r="D33" s="18"/>
      <c r="E33" s="376"/>
      <c r="F33" s="376"/>
      <c r="G33" s="18"/>
      <c r="H33" s="18"/>
      <c r="I33" s="18"/>
    </row>
    <row r="34" spans="1:9" ht="15">
      <c r="A34" s="244"/>
      <c r="B34" s="244"/>
      <c r="C34" s="244"/>
      <c r="D34" s="244"/>
      <c r="E34" s="376"/>
      <c r="F34" s="376"/>
      <c r="G34" s="18"/>
      <c r="H34" s="18"/>
      <c r="I34" s="18"/>
    </row>
    <row r="35" spans="1:9" s="376" customFormat="1" ht="15" customHeight="1">
      <c r="A35" s="388" t="s">
        <v>361</v>
      </c>
      <c r="E35"/>
      <c r="F35"/>
      <c r="G35" s="244"/>
      <c r="H35" s="244"/>
      <c r="I35" s="244"/>
    </row>
    <row r="36" spans="1:9" s="376" customFormat="1" ht="15" customHeight="1">
      <c r="A36" s="388"/>
      <c r="E36"/>
      <c r="F36"/>
      <c r="H36" s="244"/>
      <c r="I36" s="244"/>
    </row>
    <row r="37" spans="1:9" s="376" customFormat="1" ht="15" customHeight="1">
      <c r="A37" s="388" t="s">
        <v>362</v>
      </c>
      <c r="E37"/>
      <c r="F37"/>
      <c r="I37" s="244"/>
    </row>
    <row r="38" spans="1:9" s="376" customFormat="1" ht="15" customHeight="1">
      <c r="A38" s="387"/>
      <c r="E38"/>
      <c r="F38"/>
      <c r="I38" s="244"/>
    </row>
    <row r="39" spans="1:9" s="376" customFormat="1" ht="15" customHeight="1">
      <c r="A39" s="388"/>
      <c r="E39"/>
      <c r="F39"/>
      <c r="I39" s="244"/>
    </row>
    <row r="40" spans="1:6" s="376" customFormat="1" ht="15" customHeight="1">
      <c r="A40" s="388"/>
      <c r="B40" s="375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70" zoomScaleNormal="70" zoomScalePageLayoutView="0" workbookViewId="0" topLeftCell="A1">
      <selection activeCell="G51" sqref="G51"/>
    </sheetView>
  </sheetViews>
  <sheetFormatPr defaultColWidth="9.140625" defaultRowHeight="12.75"/>
  <cols>
    <col min="1" max="1" width="6.8515625" style="467" customWidth="1"/>
    <col min="2" max="2" width="12.00390625" style="467" customWidth="1"/>
    <col min="3" max="3" width="9.8515625" style="467" bestFit="1" customWidth="1"/>
    <col min="4" max="5" width="9.140625" style="467" customWidth="1"/>
    <col min="6" max="6" width="9.28125" style="467" bestFit="1" customWidth="1"/>
    <col min="7" max="7" width="13.00390625" style="467" customWidth="1"/>
    <col min="8" max="8" width="12.140625" style="467" customWidth="1"/>
    <col min="9" max="9" width="9.28125" style="467" bestFit="1" customWidth="1"/>
    <col min="10" max="10" width="10.57421875" style="467" bestFit="1" customWidth="1"/>
    <col min="11" max="11" width="10.00390625" style="467" customWidth="1"/>
    <col min="12" max="13" width="11.8515625" style="467" customWidth="1"/>
    <col min="14" max="14" width="9.28125" style="467" bestFit="1" customWidth="1"/>
    <col min="15" max="15" width="10.57421875" style="467" bestFit="1" customWidth="1"/>
    <col min="16" max="16" width="12.7109375" style="467" customWidth="1"/>
    <col min="17" max="17" width="12.28125" style="467" customWidth="1"/>
    <col min="18" max="16384" width="9.140625" style="467" customWidth="1"/>
  </cols>
  <sheetData>
    <row r="1" spans="1:16" ht="24" thickBot="1">
      <c r="A1" s="3"/>
      <c r="G1" s="520"/>
      <c r="H1" s="520"/>
      <c r="I1" s="48" t="s">
        <v>398</v>
      </c>
      <c r="J1" s="520"/>
      <c r="K1" s="520"/>
      <c r="L1" s="520"/>
      <c r="M1" s="520"/>
      <c r="N1" s="48" t="s">
        <v>399</v>
      </c>
      <c r="O1" s="520"/>
      <c r="P1" s="520"/>
    </row>
    <row r="2" spans="1:17" ht="39.75" thickBot="1" thickTop="1">
      <c r="A2" s="565" t="s">
        <v>8</v>
      </c>
      <c r="B2" s="566" t="s">
        <v>9</v>
      </c>
      <c r="C2" s="567" t="s">
        <v>1</v>
      </c>
      <c r="D2" s="567" t="s">
        <v>2</v>
      </c>
      <c r="E2" s="567" t="s">
        <v>3</v>
      </c>
      <c r="F2" s="567" t="s">
        <v>10</v>
      </c>
      <c r="G2" s="565" t="str">
        <f>NDPL!G5</f>
        <v>FINAL READING 01/07/2016</v>
      </c>
      <c r="H2" s="567" t="str">
        <f>NDPL!H5</f>
        <v>INTIAL READING 01/06/2016</v>
      </c>
      <c r="I2" s="567" t="s">
        <v>4</v>
      </c>
      <c r="J2" s="567" t="s">
        <v>5</v>
      </c>
      <c r="K2" s="567" t="s">
        <v>6</v>
      </c>
      <c r="L2" s="565" t="str">
        <f>NDPL!G5</f>
        <v>FINAL READING 01/07/2016</v>
      </c>
      <c r="M2" s="567" t="str">
        <f>NDPL!H5</f>
        <v>INTIAL READING 01/06/2016</v>
      </c>
      <c r="N2" s="567" t="s">
        <v>4</v>
      </c>
      <c r="O2" s="567" t="s">
        <v>5</v>
      </c>
      <c r="P2" s="600" t="s">
        <v>6</v>
      </c>
      <c r="Q2" s="763"/>
    </row>
    <row r="3" ht="14.25" thickBot="1" thickTop="1"/>
    <row r="4" spans="1:17" ht="13.5" thickTop="1">
      <c r="A4" s="480"/>
      <c r="B4" s="258" t="s">
        <v>342</v>
      </c>
      <c r="C4" s="479"/>
      <c r="D4" s="479"/>
      <c r="E4" s="479"/>
      <c r="F4" s="663"/>
      <c r="G4" s="480"/>
      <c r="H4" s="479"/>
      <c r="I4" s="479"/>
      <c r="J4" s="479"/>
      <c r="K4" s="663"/>
      <c r="L4" s="480"/>
      <c r="M4" s="479"/>
      <c r="N4" s="479"/>
      <c r="O4" s="479"/>
      <c r="P4" s="663"/>
      <c r="Q4" s="608"/>
    </row>
    <row r="5" spans="1:17" ht="12.75">
      <c r="A5" s="764"/>
      <c r="B5" s="130" t="s">
        <v>346</v>
      </c>
      <c r="C5" s="131" t="s">
        <v>279</v>
      </c>
      <c r="D5" s="520"/>
      <c r="E5" s="520"/>
      <c r="F5" s="757"/>
      <c r="G5" s="764"/>
      <c r="H5" s="520"/>
      <c r="I5" s="520"/>
      <c r="J5" s="520"/>
      <c r="K5" s="757"/>
      <c r="L5" s="764"/>
      <c r="M5" s="520"/>
      <c r="N5" s="520"/>
      <c r="O5" s="520"/>
      <c r="P5" s="757"/>
      <c r="Q5" s="471"/>
    </row>
    <row r="6" spans="1:17" ht="15">
      <c r="A6" s="519">
        <v>1</v>
      </c>
      <c r="B6" s="520" t="s">
        <v>343</v>
      </c>
      <c r="C6" s="521">
        <v>4902492</v>
      </c>
      <c r="D6" s="128" t="s">
        <v>12</v>
      </c>
      <c r="E6" s="128" t="s">
        <v>281</v>
      </c>
      <c r="F6" s="522">
        <v>1500</v>
      </c>
      <c r="G6" s="342">
        <v>954193</v>
      </c>
      <c r="H6" s="278">
        <v>954073</v>
      </c>
      <c r="I6" s="402">
        <f>G6-H6</f>
        <v>120</v>
      </c>
      <c r="J6" s="402">
        <f>$F6*I6</f>
        <v>180000</v>
      </c>
      <c r="K6" s="492">
        <f>J6/1000000</f>
        <v>0.18</v>
      </c>
      <c r="L6" s="342">
        <v>979144</v>
      </c>
      <c r="M6" s="278">
        <v>979216</v>
      </c>
      <c r="N6" s="402">
        <f>L6-M6</f>
        <v>-72</v>
      </c>
      <c r="O6" s="402">
        <f>$F6*N6</f>
        <v>-108000</v>
      </c>
      <c r="P6" s="492">
        <f>O6/1000000</f>
        <v>-0.108</v>
      </c>
      <c r="Q6" s="471"/>
    </row>
    <row r="7" spans="1:17" ht="15">
      <c r="A7" s="519">
        <v>2</v>
      </c>
      <c r="B7" s="520" t="s">
        <v>344</v>
      </c>
      <c r="C7" s="521">
        <v>5128477</v>
      </c>
      <c r="D7" s="128" t="s">
        <v>12</v>
      </c>
      <c r="E7" s="128" t="s">
        <v>281</v>
      </c>
      <c r="F7" s="522">
        <v>1500</v>
      </c>
      <c r="G7" s="342">
        <v>992203</v>
      </c>
      <c r="H7" s="278">
        <v>992217</v>
      </c>
      <c r="I7" s="402">
        <f>G7-H7</f>
        <v>-14</v>
      </c>
      <c r="J7" s="402">
        <f>$F7*I7</f>
        <v>-21000</v>
      </c>
      <c r="K7" s="492">
        <f>J7/1000000</f>
        <v>-0.021</v>
      </c>
      <c r="L7" s="342">
        <v>992453</v>
      </c>
      <c r="M7" s="278">
        <v>992874</v>
      </c>
      <c r="N7" s="402">
        <f>L7-M7</f>
        <v>-421</v>
      </c>
      <c r="O7" s="402">
        <f>$F7*N7</f>
        <v>-631500</v>
      </c>
      <c r="P7" s="492">
        <f>O7/1000000</f>
        <v>-0.6315</v>
      </c>
      <c r="Q7" s="471"/>
    </row>
    <row r="8" spans="1:17" s="587" customFormat="1" ht="15">
      <c r="A8" s="578">
        <v>3</v>
      </c>
      <c r="B8" s="579" t="s">
        <v>345</v>
      </c>
      <c r="C8" s="580">
        <v>4864840</v>
      </c>
      <c r="D8" s="581" t="s">
        <v>12</v>
      </c>
      <c r="E8" s="581" t="s">
        <v>281</v>
      </c>
      <c r="F8" s="582">
        <v>750</v>
      </c>
      <c r="G8" s="583">
        <v>894014</v>
      </c>
      <c r="H8" s="343">
        <v>894214</v>
      </c>
      <c r="I8" s="584">
        <f>G8-H8</f>
        <v>-200</v>
      </c>
      <c r="J8" s="584">
        <f>$F8*I8</f>
        <v>-150000</v>
      </c>
      <c r="K8" s="585">
        <f>J8/1000000</f>
        <v>-0.15</v>
      </c>
      <c r="L8" s="583">
        <v>999200</v>
      </c>
      <c r="M8" s="343">
        <v>999324</v>
      </c>
      <c r="N8" s="584">
        <f>L8-M8</f>
        <v>-124</v>
      </c>
      <c r="O8" s="584">
        <f>$F8*N8</f>
        <v>-93000</v>
      </c>
      <c r="P8" s="585">
        <f>O8/1000000</f>
        <v>-0.093</v>
      </c>
      <c r="Q8" s="586"/>
    </row>
    <row r="9" spans="1:17" ht="12.75">
      <c r="A9" s="519"/>
      <c r="B9" s="520"/>
      <c r="C9" s="521"/>
      <c r="D9" s="520"/>
      <c r="E9" s="520"/>
      <c r="F9" s="522"/>
      <c r="G9" s="519"/>
      <c r="H9" s="521"/>
      <c r="I9" s="520"/>
      <c r="J9" s="520"/>
      <c r="K9" s="757"/>
      <c r="L9" s="519"/>
      <c r="M9" s="521"/>
      <c r="N9" s="520"/>
      <c r="O9" s="520"/>
      <c r="P9" s="757"/>
      <c r="Q9" s="471"/>
    </row>
    <row r="10" spans="1:17" ht="12.75">
      <c r="A10" s="764"/>
      <c r="B10" s="520"/>
      <c r="C10" s="520"/>
      <c r="D10" s="520"/>
      <c r="E10" s="520"/>
      <c r="F10" s="757"/>
      <c r="G10" s="519"/>
      <c r="H10" s="521"/>
      <c r="I10" s="520"/>
      <c r="J10" s="520"/>
      <c r="K10" s="757"/>
      <c r="L10" s="519"/>
      <c r="M10" s="521"/>
      <c r="N10" s="520"/>
      <c r="O10" s="520"/>
      <c r="P10" s="757"/>
      <c r="Q10" s="471"/>
    </row>
    <row r="11" spans="1:17" ht="12.75">
      <c r="A11" s="764"/>
      <c r="B11" s="520"/>
      <c r="C11" s="520"/>
      <c r="D11" s="520"/>
      <c r="E11" s="520"/>
      <c r="F11" s="757"/>
      <c r="G11" s="519"/>
      <c r="H11" s="521"/>
      <c r="I11" s="520"/>
      <c r="J11" s="520"/>
      <c r="K11" s="757"/>
      <c r="L11" s="519"/>
      <c r="M11" s="521"/>
      <c r="N11" s="520"/>
      <c r="O11" s="520"/>
      <c r="P11" s="757"/>
      <c r="Q11" s="471"/>
    </row>
    <row r="12" spans="1:17" ht="12.75">
      <c r="A12" s="764"/>
      <c r="B12" s="520"/>
      <c r="C12" s="520"/>
      <c r="D12" s="520"/>
      <c r="E12" s="520"/>
      <c r="F12" s="757"/>
      <c r="G12" s="519"/>
      <c r="H12" s="521"/>
      <c r="I12" s="131" t="s">
        <v>319</v>
      </c>
      <c r="J12" s="520"/>
      <c r="K12" s="602">
        <f>SUM(K6:K8)</f>
        <v>0.009000000000000008</v>
      </c>
      <c r="L12" s="519"/>
      <c r="M12" s="521"/>
      <c r="N12" s="131" t="s">
        <v>319</v>
      </c>
      <c r="O12" s="520"/>
      <c r="P12" s="602">
        <f>SUM(P6:P8)</f>
        <v>-0.8324999999999999</v>
      </c>
      <c r="Q12" s="471"/>
    </row>
    <row r="13" spans="1:17" ht="12.75">
      <c r="A13" s="764"/>
      <c r="B13" s="520"/>
      <c r="C13" s="520"/>
      <c r="D13" s="520"/>
      <c r="E13" s="520"/>
      <c r="F13" s="757"/>
      <c r="G13" s="519"/>
      <c r="H13" s="521"/>
      <c r="I13" s="311"/>
      <c r="J13" s="520"/>
      <c r="K13" s="198"/>
      <c r="L13" s="519"/>
      <c r="M13" s="521"/>
      <c r="N13" s="311"/>
      <c r="O13" s="520"/>
      <c r="P13" s="198"/>
      <c r="Q13" s="471"/>
    </row>
    <row r="14" spans="1:17" ht="12.75">
      <c r="A14" s="764"/>
      <c r="B14" s="520"/>
      <c r="C14" s="520"/>
      <c r="D14" s="520"/>
      <c r="E14" s="520"/>
      <c r="F14" s="757"/>
      <c r="G14" s="519"/>
      <c r="H14" s="521"/>
      <c r="I14" s="520"/>
      <c r="J14" s="520"/>
      <c r="K14" s="757"/>
      <c r="L14" s="519"/>
      <c r="M14" s="521"/>
      <c r="N14" s="520"/>
      <c r="O14" s="520"/>
      <c r="P14" s="757"/>
      <c r="Q14" s="471"/>
    </row>
    <row r="15" spans="1:17" ht="12.75">
      <c r="A15" s="764"/>
      <c r="B15" s="124" t="s">
        <v>155</v>
      </c>
      <c r="C15" s="520"/>
      <c r="D15" s="520"/>
      <c r="E15" s="520"/>
      <c r="F15" s="757"/>
      <c r="G15" s="519"/>
      <c r="H15" s="521"/>
      <c r="I15" s="520"/>
      <c r="J15" s="520"/>
      <c r="K15" s="757"/>
      <c r="L15" s="519"/>
      <c r="M15" s="521"/>
      <c r="N15" s="520"/>
      <c r="O15" s="520"/>
      <c r="P15" s="757"/>
      <c r="Q15" s="471"/>
    </row>
    <row r="16" spans="1:17" ht="12.75">
      <c r="A16" s="765"/>
      <c r="B16" s="124" t="s">
        <v>278</v>
      </c>
      <c r="C16" s="115" t="s">
        <v>279</v>
      </c>
      <c r="D16" s="115"/>
      <c r="E16" s="116"/>
      <c r="F16" s="117"/>
      <c r="G16" s="118"/>
      <c r="H16" s="521"/>
      <c r="I16" s="520"/>
      <c r="J16" s="520"/>
      <c r="K16" s="757"/>
      <c r="L16" s="519"/>
      <c r="M16" s="521"/>
      <c r="N16" s="520"/>
      <c r="O16" s="520"/>
      <c r="P16" s="757"/>
      <c r="Q16" s="471"/>
    </row>
    <row r="17" spans="1:17" ht="15">
      <c r="A17" s="118">
        <v>1</v>
      </c>
      <c r="B17" s="127" t="s">
        <v>280</v>
      </c>
      <c r="C17" s="111">
        <v>5100232</v>
      </c>
      <c r="D17" s="128" t="s">
        <v>12</v>
      </c>
      <c r="E17" s="128" t="s">
        <v>281</v>
      </c>
      <c r="F17" s="777">
        <v>375</v>
      </c>
      <c r="G17" s="342">
        <v>999464</v>
      </c>
      <c r="H17" s="278">
        <v>999464</v>
      </c>
      <c r="I17" s="402">
        <f>G17-H17</f>
        <v>0</v>
      </c>
      <c r="J17" s="402">
        <f>$F17*I17</f>
        <v>0</v>
      </c>
      <c r="K17" s="492">
        <f>J17/1000000</f>
        <v>0</v>
      </c>
      <c r="L17" s="342">
        <v>5598</v>
      </c>
      <c r="M17" s="278">
        <v>4220</v>
      </c>
      <c r="N17" s="402">
        <f>L17-M17</f>
        <v>1378</v>
      </c>
      <c r="O17" s="402">
        <f>$F17*N17</f>
        <v>516750</v>
      </c>
      <c r="P17" s="492">
        <f>O17/1000000</f>
        <v>0.51675</v>
      </c>
      <c r="Q17" s="483" t="s">
        <v>458</v>
      </c>
    </row>
    <row r="18" spans="1:17" ht="15">
      <c r="A18" s="118">
        <v>2</v>
      </c>
      <c r="B18" s="127" t="s">
        <v>282</v>
      </c>
      <c r="C18" s="120">
        <v>4864938</v>
      </c>
      <c r="D18" s="121" t="s">
        <v>12</v>
      </c>
      <c r="E18" s="121" t="s">
        <v>281</v>
      </c>
      <c r="F18" s="122">
        <v>1000</v>
      </c>
      <c r="G18" s="342">
        <v>999964</v>
      </c>
      <c r="H18" s="343">
        <v>999964</v>
      </c>
      <c r="I18" s="402">
        <f>G18-H18</f>
        <v>0</v>
      </c>
      <c r="J18" s="402">
        <f>$F18*I18</f>
        <v>0</v>
      </c>
      <c r="K18" s="492">
        <f>J18/1000000</f>
        <v>0</v>
      </c>
      <c r="L18" s="342">
        <v>970884</v>
      </c>
      <c r="M18" s="343">
        <v>972003</v>
      </c>
      <c r="N18" s="402">
        <f>L18-M18</f>
        <v>-1119</v>
      </c>
      <c r="O18" s="402">
        <f>$F18*N18</f>
        <v>-1119000</v>
      </c>
      <c r="P18" s="492">
        <f>O18/1000000</f>
        <v>-1.119</v>
      </c>
      <c r="Q18" s="483"/>
    </row>
    <row r="19" spans="1:17" ht="15">
      <c r="A19" s="118">
        <v>3</v>
      </c>
      <c r="B19" s="119" t="s">
        <v>283</v>
      </c>
      <c r="C19" s="120">
        <v>4864947</v>
      </c>
      <c r="D19" s="121" t="s">
        <v>12</v>
      </c>
      <c r="E19" s="121" t="s">
        <v>281</v>
      </c>
      <c r="F19" s="122">
        <v>1000</v>
      </c>
      <c r="G19" s="342">
        <v>976617</v>
      </c>
      <c r="H19" s="343">
        <v>977204</v>
      </c>
      <c r="I19" s="402">
        <f>G19-H19</f>
        <v>-587</v>
      </c>
      <c r="J19" s="402">
        <f>$F19*I19</f>
        <v>-587000</v>
      </c>
      <c r="K19" s="492">
        <f>J19/1000000</f>
        <v>-0.587</v>
      </c>
      <c r="L19" s="342">
        <v>991866</v>
      </c>
      <c r="M19" s="343">
        <v>991925</v>
      </c>
      <c r="N19" s="402">
        <f>L19-M19</f>
        <v>-59</v>
      </c>
      <c r="O19" s="402">
        <f>$F19*N19</f>
        <v>-59000</v>
      </c>
      <c r="P19" s="492">
        <f>O19/1000000</f>
        <v>-0.059</v>
      </c>
      <c r="Q19" s="513"/>
    </row>
    <row r="20" spans="1:17" ht="12.75">
      <c r="A20" s="118"/>
      <c r="B20" s="119"/>
      <c r="C20" s="120"/>
      <c r="D20" s="121"/>
      <c r="E20" s="121"/>
      <c r="F20" s="123"/>
      <c r="G20" s="132"/>
      <c r="H20" s="520"/>
      <c r="I20" s="402"/>
      <c r="J20" s="402"/>
      <c r="K20" s="492"/>
      <c r="L20" s="685"/>
      <c r="M20" s="684"/>
      <c r="N20" s="402"/>
      <c r="O20" s="402"/>
      <c r="P20" s="492"/>
      <c r="Q20" s="471"/>
    </row>
    <row r="21" spans="1:17" ht="12.75">
      <c r="A21" s="764"/>
      <c r="B21" s="520"/>
      <c r="C21" s="520"/>
      <c r="D21" s="520"/>
      <c r="E21" s="520"/>
      <c r="F21" s="757"/>
      <c r="G21" s="764"/>
      <c r="H21" s="520"/>
      <c r="I21" s="520"/>
      <c r="J21" s="520"/>
      <c r="K21" s="757"/>
      <c r="L21" s="764"/>
      <c r="M21" s="520"/>
      <c r="N21" s="520"/>
      <c r="O21" s="520"/>
      <c r="P21" s="757"/>
      <c r="Q21" s="471"/>
    </row>
    <row r="22" spans="1:17" ht="12.75">
      <c r="A22" s="764"/>
      <c r="B22" s="520"/>
      <c r="C22" s="520"/>
      <c r="D22" s="520"/>
      <c r="E22" s="520"/>
      <c r="F22" s="757"/>
      <c r="G22" s="764"/>
      <c r="H22" s="520"/>
      <c r="I22" s="520"/>
      <c r="J22" s="520"/>
      <c r="K22" s="757"/>
      <c r="L22" s="764"/>
      <c r="M22" s="520"/>
      <c r="N22" s="520"/>
      <c r="O22" s="520"/>
      <c r="P22" s="757"/>
      <c r="Q22" s="471"/>
    </row>
    <row r="23" spans="1:17" ht="12.75">
      <c r="A23" s="764"/>
      <c r="B23" s="520"/>
      <c r="C23" s="520"/>
      <c r="D23" s="520"/>
      <c r="E23" s="520"/>
      <c r="F23" s="757"/>
      <c r="G23" s="764"/>
      <c r="H23" s="520"/>
      <c r="I23" s="131" t="s">
        <v>319</v>
      </c>
      <c r="J23" s="520"/>
      <c r="K23" s="602">
        <f>SUM(K17:K19)</f>
        <v>-0.587</v>
      </c>
      <c r="L23" s="764"/>
      <c r="M23" s="520"/>
      <c r="N23" s="131" t="s">
        <v>319</v>
      </c>
      <c r="O23" s="520"/>
      <c r="P23" s="602">
        <f>SUM(P17:P19)</f>
        <v>-0.6612499999999999</v>
      </c>
      <c r="Q23" s="471"/>
    </row>
    <row r="24" spans="1:17" ht="13.5" thickBot="1">
      <c r="A24" s="664"/>
      <c r="B24" s="523"/>
      <c r="C24" s="523"/>
      <c r="D24" s="523"/>
      <c r="E24" s="523"/>
      <c r="F24" s="667"/>
      <c r="G24" s="664"/>
      <c r="H24" s="523"/>
      <c r="I24" s="523"/>
      <c r="J24" s="523"/>
      <c r="K24" s="667"/>
      <c r="L24" s="664"/>
      <c r="M24" s="523"/>
      <c r="N24" s="523"/>
      <c r="O24" s="523"/>
      <c r="P24" s="667"/>
      <c r="Q24" s="620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2016-08-01T08:52:48Z</cp:lastPrinted>
  <dcterms:created xsi:type="dcterms:W3CDTF">1996-10-14T23:33:28Z</dcterms:created>
  <dcterms:modified xsi:type="dcterms:W3CDTF">2016-08-01T08:53:58Z</dcterms:modified>
  <cp:category/>
  <cp:version/>
  <cp:contentType/>
  <cp:contentStatus/>
</cp:coreProperties>
</file>